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7650" tabRatio="898" activeTab="0"/>
  </bookViews>
  <sheets>
    <sheet name="Sua gia" sheetId="1" r:id="rId1"/>
    <sheet name="ACT-BAO GIA" sheetId="2" r:id="rId2"/>
  </sheets>
  <externalReferences>
    <externalReference r:id="rId5"/>
    <externalReference r:id="rId6"/>
  </externalReferences>
  <definedNames>
    <definedName name="Bản_lề_3D___Hinge_3D__Vít_đi_kèm12">'[1]Bảng giá'!$C$98:$C$100</definedName>
    <definedName name="Bản_lề_chữ_A_18_5_mm__200mm_8___Inox_30111">'[1]Bảng giá'!$C$58:$C$66</definedName>
    <definedName name="banhxe">'[1]Bảng giá'!$C$28:$C$29</definedName>
    <definedName name="banlecuasomoquay">'[1]Bảng giá'!$C$39:$C$42</definedName>
    <definedName name="Bộ_chốt_cánh_phụ_trên_dưới__cửa_2_cánh12">'[1]Bảng giá'!$C$45:$C$49</definedName>
    <definedName name="Bộ_Clemol_cánh_phụ_cửa_đi_nắp_ngòai_đố_JT6112">'[1]Bảng giá'!$J$86:$J$87</definedName>
    <definedName name="Bộ_khoá_mở_quay_1800mm12">'[1]Bảng giá'!$J$82:$J$85</definedName>
    <definedName name="chotcuatruot.">'[1]Bảng giá'!$C$30:$C$31</definedName>
    <definedName name="khóa">'[1]Bảng giá'!$C$18:$C$25</definedName>
    <definedName name="khoacuamoquay">'[1]Bảng giá'!$C$33:$C$37</definedName>
    <definedName name="_xlnm.Print_Area" localSheetId="1">'ACT-BAO GIA'!$A$1:$L$607</definedName>
    <definedName name="SDFA">'[2]Bảng giá'!$C$72</definedName>
    <definedName name="SDSAGDSGSDG">'[2]Bảng giá'!$J$82:$J$85</definedName>
    <definedName name="Tay_cài_cửa_sổ_chữ_A__L__R11">'[1]Bảng giá'!$C$72</definedName>
    <definedName name="Tay_nắm_cửa_sổ_trượt">'[1]Bảng giá'!$C$26</definedName>
    <definedName name="taynamcuasomoquay">'[1]Bảng giá'!$C$38</definedName>
    <definedName name="Thanh_chống_gió_10___Inox_30111">'[1]Bảng giá'!$C$67:$C$71</definedName>
    <definedName name="Thanh_chốt_cửa_mở_quay_400_mm11">'[1]Bảng giá'!$C$55:$C$57</definedName>
    <definedName name="Thanh_định_vị_góc_mở_102">'[1]Bảng giá'!$C$43:$C$44</definedName>
    <definedName name="Vấu_chốt___keep_thanh_clemon123">'[1]Bảng giá'!$J$88:$J$89</definedName>
    <definedName name="Vấu_chốt_JT61_cho_cửa_sổ_mở_quay1">'[1]Bảng giá'!$C$53</definedName>
  </definedNames>
  <calcPr fullCalcOnLoad="1"/>
</workbook>
</file>

<file path=xl/sharedStrings.xml><?xml version="1.0" encoding="utf-8"?>
<sst xmlns="http://schemas.openxmlformats.org/spreadsheetml/2006/main" count="261" uniqueCount="57">
  <si>
    <t>Kính gửi:</t>
  </si>
  <si>
    <t>STT</t>
  </si>
  <si>
    <t>Mã hiệu</t>
  </si>
  <si>
    <t>Hình vẽ minh họa</t>
  </si>
  <si>
    <t>Kích thước</t>
  </si>
  <si>
    <t>Diện tích</t>
  </si>
  <si>
    <t>SL</t>
  </si>
  <si>
    <t>Đơn giá</t>
  </si>
  <si>
    <t>Phụ kiện</t>
  </si>
  <si>
    <t>Thành tiền</t>
  </si>
  <si>
    <t>Rộng</t>
  </si>
  <si>
    <t>Cao</t>
  </si>
  <si>
    <t>(mm)</t>
  </si>
  <si>
    <t>(m2)</t>
  </si>
  <si>
    <t>(bộ)</t>
  </si>
  <si>
    <t>(VND/m2)</t>
  </si>
  <si>
    <t>(VND/bộ)</t>
  </si>
  <si>
    <t>(VND)</t>
  </si>
  <si>
    <t>TỔNG</t>
  </si>
  <si>
    <t>Phụ kiện - Loại kính</t>
  </si>
  <si>
    <t>PKKK Roto (Tay nắm, khóa đa điểm, bản lề 2D, clemon cánh phụ, thanh hạn vị góc)</t>
  </si>
  <si>
    <t>BẢNG BÁO GIÁ</t>
  </si>
  <si>
    <t>Ký hiệu cửa</t>
  </si>
  <si>
    <t>Loại cửa</t>
  </si>
  <si>
    <t>(Bộ)</t>
  </si>
  <si>
    <t>(VNĐ/m2)</t>
  </si>
  <si>
    <t>(VNĐ)</t>
  </si>
  <si>
    <t>Xingfa</t>
  </si>
  <si>
    <t>Hệ nhôm:</t>
  </si>
  <si>
    <t>Loại kính:</t>
  </si>
  <si>
    <t>Kính dán 6.38 trắng trong</t>
  </si>
  <si>
    <t>- Báo giá trên chỉ đúng với bản thiết kế được gửi kèm.</t>
  </si>
  <si>
    <r>
      <t>- Báo giá trên chưa bao gồm chi phí hoàn thiện phần nề và tháo dỡ cửa cũ.</t>
    </r>
    <r>
      <rPr>
        <b/>
        <sz val="14"/>
        <rFont val="Times New Roman"/>
        <family val="1"/>
      </rPr>
      <t xml:space="preserve"> </t>
    </r>
  </si>
  <si>
    <t>- Miễn phí vận chuyển đối với các công trình trong phạm vi 10 km.</t>
  </si>
  <si>
    <t>- Báo giá trên chỉ có hiệu lực trong vòng 15 ngày, kể từ ngày phát hành</t>
  </si>
  <si>
    <t xml:space="preserve">     Trân trọng cảm ơn và rất mong sớm nhận được đơn đặt hàng của Quý Khách hàng!</t>
  </si>
  <si>
    <t>Ghi chú:</t>
  </si>
  <si>
    <t>Chủ đầu tư</t>
  </si>
  <si>
    <t>Anh Hà</t>
  </si>
  <si>
    <r>
      <t xml:space="preserve">- Phần </t>
    </r>
    <r>
      <rPr>
        <b/>
        <sz val="14"/>
        <color indexed="10"/>
        <rFont val="Times New Roman"/>
        <family val="1"/>
      </rPr>
      <t>nhôm Xingfa</t>
    </r>
    <r>
      <rPr>
        <sz val="14"/>
        <rFont val="Times New Roman"/>
        <family val="1"/>
      </rPr>
      <t xml:space="preserve"> được</t>
    </r>
    <r>
      <rPr>
        <u val="single"/>
        <sz val="14"/>
        <rFont val="Times New Roman"/>
        <family val="1"/>
      </rPr>
      <t xml:space="preserve"> </t>
    </r>
    <r>
      <rPr>
        <b/>
        <u val="single"/>
        <sz val="14"/>
        <rFont val="Times New Roman"/>
        <family val="1"/>
      </rPr>
      <t>bảo hành 5 Năm;</t>
    </r>
    <r>
      <rPr>
        <sz val="14"/>
        <rFont val="Times New Roman"/>
        <family val="1"/>
      </rPr>
      <t xml:space="preserve"> </t>
    </r>
  </si>
  <si>
    <r>
      <t xml:space="preserve">- Phần </t>
    </r>
    <r>
      <rPr>
        <b/>
        <sz val="14"/>
        <color indexed="10"/>
        <rFont val="Times New Roman"/>
        <family val="1"/>
      </rPr>
      <t>phụ kiện Kinlong</t>
    </r>
    <r>
      <rPr>
        <b/>
        <sz val="14"/>
        <rFont val="Times New Roman"/>
        <family val="1"/>
      </rPr>
      <t xml:space="preserve"> </t>
    </r>
    <r>
      <rPr>
        <sz val="14"/>
        <rFont val="Times New Roman"/>
        <family val="1"/>
      </rPr>
      <t xml:space="preserve"> được </t>
    </r>
    <r>
      <rPr>
        <b/>
        <u val="single"/>
        <sz val="14"/>
        <rFont val="Times New Roman"/>
        <family val="1"/>
      </rPr>
      <t>bảo hành 1 năm;</t>
    </r>
    <r>
      <rPr>
        <sz val="14"/>
        <rFont val="Times New Roman"/>
        <family val="1"/>
      </rPr>
      <t xml:space="preserve"> </t>
    </r>
  </si>
  <si>
    <t>% lợi nhuận:</t>
  </si>
  <si>
    <t>%</t>
  </si>
  <si>
    <t>(nếu file tính phần mềm xuất ra đã nhập hệ số lợi nhuận rồi thì phần này để =0 các bác nhé)</t>
  </si>
  <si>
    <t>Phụ kiện KinLong (Bộ khóa đơn điểm, bản lề cửa đi)</t>
  </si>
  <si>
    <t>Phụ kiện KinLong (Bộ khóa đơn điểm, bản lề cửa đi, chốt cánh phụ)</t>
  </si>
  <si>
    <t>Phụ kiện KinLong (Tay nắm, khóa đa điểm, bản lề cửa sổ)</t>
  </si>
  <si>
    <t>LỢI NHUẬN PHỤ KIỆN</t>
  </si>
  <si>
    <t>GIÁ GỐC PHỤ KIỆN
(giá/bộ)</t>
  </si>
  <si>
    <t xml:space="preserve">                BẢNG BÁO GIÁ CỬA NHÔM</t>
  </si>
  <si>
    <t xml:space="preserve">             Địa chỉ: Lý Thái Tổ - Hoàn Kiếm - Hà Nội
             Điện thoại: 0977.853.869
                Email: ungdungact@gmail.com</t>
  </si>
  <si>
    <r>
      <t xml:space="preserve">    </t>
    </r>
    <r>
      <rPr>
        <b/>
        <sz val="20"/>
        <color indexed="60"/>
        <rFont val="Times New Roman"/>
        <family val="1"/>
      </rPr>
      <t xml:space="preserve">                       </t>
    </r>
    <r>
      <rPr>
        <b/>
        <sz val="20"/>
        <color indexed="10"/>
        <rFont val="Times New Roman"/>
        <family val="1"/>
      </rPr>
      <t>CÔNG TY TNHH SẢN XUẤT CỬA NHÔM KÍNH HỆ CAO CẤP</t>
    </r>
  </si>
  <si>
    <t>Hà nội , ngày .... tháng.... năm ....</t>
  </si>
  <si>
    <t xml:space="preserve">       Đơn vị cung cấp</t>
  </si>
  <si>
    <t xml:space="preserve">   ACT xin gửi tới quý khách lời chào trân trọng. Dựa trên bản vẽ thiết kế của quý khách cung cấp, sau khi nghiên cứu thiết kế chi tiết, chúng tôi xin gửi tới quý khách bảng dự toán</t>
  </si>
  <si>
    <t xml:space="preserve">  chi tiết hạng mục vách, cửa nhôm cho công trình như sau:</t>
  </si>
  <si>
    <t>Tổng tiền giá gốc phụ kiện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</si>
</sst>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yyyy\-m\-d"/>
    <numFmt numFmtId="183" formatCode="_(* #,##0_);_(* \(#,##0\);_(* &quot;-&quot;??_);_(@_)"/>
    <numFmt numFmtId="184" formatCode="_(* #,##0_);_(* \(#,##0\);_(* &quot;-&quot;?_);_(@_)"/>
    <numFmt numFmtId="185" formatCode="_(* #,##0.0_);_(* \(#,##0.0\);_(* &quot;-&quot;??_);_(@_)"/>
    <numFmt numFmtId="186" formatCode="_(* #,##0.0_);_(* \(#,##0.0\);_(* &quot;-&quot;?_);_(@_)"/>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_-* #,##0\ _₫_-;\-* #,##0\ _₫_-;_-* &quot;-&quot;??\ _₫_-;_-@_-"/>
    <numFmt numFmtId="193" formatCode="_ * #,##0_ ;_ * \-#,##0_ ;_ * &quot;-&quot;??_ ;_ @_ "/>
    <numFmt numFmtId="194" formatCode="yyyy/m/d"/>
    <numFmt numFmtId="195" formatCode="_(* #,##0.000_);_(* \(#,##0.000\);_(* &quot;-&quot;??_);_(@_)"/>
    <numFmt numFmtId="196" formatCode="_(* #,##0.0000_);_(* \(#,##0.0000\);_(* &quot;-&quot;??_);_(@_)"/>
    <numFmt numFmtId="197" formatCode="#,##0.0"/>
    <numFmt numFmtId="198" formatCode="_ * #,##0_ ;_ * \-#,##0_ ;_ * &quot;-&quot;_ ;_ @_ "/>
    <numFmt numFmtId="199" formatCode="General\ &quot;kg&quot;"/>
    <numFmt numFmtId="200" formatCode="0.00000"/>
    <numFmt numFmtId="201" formatCode="0.0000"/>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4"/>
      <name val="Times New Roman"/>
      <family val="1"/>
    </font>
    <font>
      <b/>
      <sz val="14"/>
      <color indexed="10"/>
      <name val="Times New Roman"/>
      <family val="1"/>
    </font>
    <font>
      <i/>
      <sz val="14"/>
      <name val="Times New Roman"/>
      <family val="1"/>
    </font>
    <font>
      <b/>
      <sz val="14"/>
      <name val="Times New Roman"/>
      <family val="1"/>
    </font>
    <font>
      <b/>
      <u val="single"/>
      <sz val="14"/>
      <name val="Times New Roman"/>
      <family val="1"/>
    </font>
    <font>
      <b/>
      <i/>
      <sz val="16"/>
      <color indexed="10"/>
      <name val="Times New Roman"/>
      <family val="1"/>
    </font>
    <font>
      <b/>
      <i/>
      <sz val="14"/>
      <name val="Times New Roman"/>
      <family val="1"/>
    </font>
    <font>
      <sz val="11"/>
      <color indexed="8"/>
      <name val="宋体"/>
      <family val="0"/>
    </font>
    <font>
      <b/>
      <sz val="10"/>
      <name val="Arial"/>
      <family val="2"/>
    </font>
    <font>
      <u val="single"/>
      <sz val="10.55"/>
      <color indexed="12"/>
      <name val="SWISS"/>
      <family val="0"/>
    </font>
    <font>
      <sz val="12"/>
      <name val=".VnTime"/>
      <family val="2"/>
    </font>
    <font>
      <u val="single"/>
      <sz val="14"/>
      <name val="Times New Roman"/>
      <family val="1"/>
    </font>
    <font>
      <b/>
      <sz val="20"/>
      <name val="Times New Roman"/>
      <family val="1"/>
    </font>
    <font>
      <b/>
      <sz val="20"/>
      <color indexed="60"/>
      <name val="Times New Roman"/>
      <family val="1"/>
    </font>
    <font>
      <b/>
      <sz val="20"/>
      <color indexed="10"/>
      <name val="Times New Roman"/>
      <family val="1"/>
    </font>
    <font>
      <sz val="14"/>
      <name val="Arial"/>
      <family val="2"/>
    </font>
    <font>
      <b/>
      <sz val="13"/>
      <name val="Times New Roman"/>
      <family val="1"/>
    </font>
    <font>
      <b/>
      <i/>
      <sz val="14"/>
      <color indexed="8"/>
      <name val="Times New Roman"/>
      <family val="1"/>
    </font>
    <font>
      <b/>
      <sz val="14"/>
      <color indexed="8"/>
      <name val="Calibri"/>
      <family val="2"/>
    </font>
    <font>
      <sz val="14"/>
      <color indexed="8"/>
      <name val="Calibri"/>
      <family val="2"/>
    </font>
    <font>
      <sz val="10"/>
      <color indexed="10"/>
      <name val="Arial"/>
      <family val="2"/>
    </font>
    <font>
      <b/>
      <sz val="12"/>
      <color indexed="10"/>
      <name val="Arial"/>
      <family val="2"/>
    </font>
    <font>
      <b/>
      <sz val="22"/>
      <color indexed="10"/>
      <name val="Bold"/>
      <family val="0"/>
    </font>
    <font>
      <b/>
      <sz val="10"/>
      <color indexed="10"/>
      <name val="Arial"/>
      <family val="2"/>
    </font>
    <font>
      <b/>
      <sz val="13"/>
      <color indexed="10"/>
      <name val="Times New Roman"/>
      <family val="1"/>
    </font>
    <font>
      <b/>
      <sz val="16"/>
      <color indexed="13"/>
      <name val="Calibri"/>
      <family val="0"/>
    </font>
    <font>
      <sz val="16"/>
      <color indexed="13"/>
      <name val="Calibri"/>
      <family val="0"/>
    </font>
    <font>
      <sz val="16"/>
      <color indexed="9"/>
      <name val="Calibri"/>
      <family val="0"/>
    </font>
    <font>
      <sz val="11"/>
      <color theme="1"/>
      <name val="Calibri"/>
      <family val="2"/>
    </font>
    <font>
      <b/>
      <i/>
      <sz val="14"/>
      <color rgb="FF000000"/>
      <name val="Times New Roman"/>
      <family val="1"/>
    </font>
    <font>
      <b/>
      <sz val="14"/>
      <color rgb="FF000000"/>
      <name val="Calibri"/>
      <family val="2"/>
    </font>
    <font>
      <sz val="14"/>
      <color rgb="FF000000"/>
      <name val="Calibri"/>
      <family val="2"/>
    </font>
    <font>
      <sz val="10"/>
      <color rgb="FFFF0000"/>
      <name val="Arial"/>
      <family val="2"/>
    </font>
    <font>
      <b/>
      <sz val="12"/>
      <color rgb="FFFF0000"/>
      <name val="Arial"/>
      <family val="2"/>
    </font>
    <font>
      <b/>
      <sz val="22"/>
      <color rgb="FFFF0000"/>
      <name val="Bold"/>
      <family val="0"/>
    </font>
    <font>
      <b/>
      <sz val="10"/>
      <color rgb="FFFF0000"/>
      <name val="Arial"/>
      <family val="2"/>
    </font>
    <font>
      <b/>
      <sz val="13"/>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49"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alignment vertical="center"/>
      <protection/>
    </xf>
  </cellStyleXfs>
  <cellXfs count="167">
    <xf numFmtId="0" fontId="0" fillId="0" borderId="0" xfId="0" applyAlignment="1">
      <alignment/>
    </xf>
    <xf numFmtId="0" fontId="20" fillId="0" borderId="0" xfId="0" applyFont="1" applyAlignment="1">
      <alignment horizontal="center"/>
    </xf>
    <xf numFmtId="0" fontId="21" fillId="0" borderId="0" xfId="0" applyFont="1" applyAlignment="1">
      <alignment/>
    </xf>
    <xf numFmtId="0" fontId="20" fillId="0" borderId="0" xfId="0" applyFont="1" applyAlignment="1">
      <alignment/>
    </xf>
    <xf numFmtId="0" fontId="24" fillId="0" borderId="0" xfId="0" applyFont="1" applyAlignment="1" applyProtection="1">
      <alignment horizontal="center"/>
      <protection/>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21" fillId="0" borderId="0" xfId="0" applyFont="1" applyAlignment="1">
      <alignment horizontal="center"/>
    </xf>
    <xf numFmtId="0" fontId="24" fillId="24" borderId="10" xfId="0" applyFont="1" applyFill="1" applyBorder="1" applyAlignment="1" applyProtection="1">
      <alignment horizontal="center"/>
      <protection/>
    </xf>
    <xf numFmtId="9" fontId="24" fillId="25" borderId="11" xfId="0" applyNumberFormat="1" applyFont="1" applyFill="1" applyBorder="1" applyAlignment="1" applyProtection="1">
      <alignment horizontal="center" vertical="center" wrapText="1"/>
      <protection locked="0"/>
    </xf>
    <xf numFmtId="0" fontId="21" fillId="25" borderId="11" xfId="0" applyFont="1" applyFill="1" applyBorder="1" applyAlignment="1" applyProtection="1">
      <alignment horizontal="center" vertical="center" wrapText="1"/>
      <protection locked="0"/>
    </xf>
    <xf numFmtId="171" fontId="24" fillId="25" borderId="11" xfId="96"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171" fontId="21" fillId="0" borderId="11" xfId="96" applyFont="1" applyFill="1" applyBorder="1" applyAlignment="1" applyProtection="1">
      <alignment horizontal="center" vertical="center" wrapText="1"/>
      <protection locked="0"/>
    </xf>
    <xf numFmtId="37" fontId="22" fillId="0" borderId="11" xfId="0" applyNumberFormat="1" applyFont="1" applyBorder="1" applyAlignment="1" applyProtection="1">
      <alignment horizontal="right" vertical="center" wrapText="1"/>
      <protection locked="0"/>
    </xf>
    <xf numFmtId="183" fontId="21" fillId="0" borderId="11" xfId="96" applyNumberFormat="1"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171" fontId="21" fillId="0" borderId="0" xfId="96" applyFont="1" applyAlignment="1">
      <alignment/>
    </xf>
    <xf numFmtId="171" fontId="20" fillId="0" borderId="0" xfId="96" applyFont="1" applyAlignment="1">
      <alignment/>
    </xf>
    <xf numFmtId="171" fontId="24" fillId="0" borderId="0" xfId="96" applyFont="1" applyAlignment="1" applyProtection="1">
      <alignment horizontal="center"/>
      <protection/>
    </xf>
    <xf numFmtId="0" fontId="24" fillId="0" borderId="0" xfId="0" applyFont="1" applyAlignment="1" applyProtection="1">
      <alignment horizontal="right" vertical="center" wrapText="1"/>
      <protection locked="0"/>
    </xf>
    <xf numFmtId="0" fontId="20" fillId="0" borderId="0" xfId="0" applyFont="1" applyAlignment="1">
      <alignment horizontal="center" wrapText="1"/>
    </xf>
    <xf numFmtId="0" fontId="23" fillId="24" borderId="13" xfId="0" applyFont="1" applyFill="1" applyBorder="1" applyAlignment="1" applyProtection="1">
      <alignment horizontal="center"/>
      <protection/>
    </xf>
    <xf numFmtId="171" fontId="23" fillId="24" borderId="13" xfId="96" applyFont="1" applyFill="1" applyBorder="1" applyAlignment="1" applyProtection="1">
      <alignment horizontal="center"/>
      <protection/>
    </xf>
    <xf numFmtId="171" fontId="23" fillId="24" borderId="14" xfId="96" applyFont="1" applyFill="1" applyBorder="1" applyAlignment="1" applyProtection="1">
      <alignment horizontal="center"/>
      <protection/>
    </xf>
    <xf numFmtId="171" fontId="21" fillId="0" borderId="15" xfId="0" applyNumberFormat="1" applyFont="1" applyFill="1" applyBorder="1" applyAlignment="1" applyProtection="1">
      <alignment horizontal="center" vertical="center" wrapText="1"/>
      <protection locked="0"/>
    </xf>
    <xf numFmtId="0" fontId="20" fillId="0" borderId="0" xfId="0" applyFont="1" applyFill="1" applyAlignment="1">
      <alignment horizontal="center"/>
    </xf>
    <xf numFmtId="171" fontId="21" fillId="25" borderId="13" xfId="0" applyNumberFormat="1"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0" fillId="0" borderId="0" xfId="0" applyNumberFormat="1" applyAlignment="1">
      <alignment/>
    </xf>
    <xf numFmtId="0" fontId="0" fillId="0" borderId="0" xfId="0" applyNumberFormat="1" applyAlignment="1">
      <alignment/>
    </xf>
    <xf numFmtId="0" fontId="0" fillId="26" borderId="10" xfId="0" applyNumberFormat="1" applyFill="1" applyBorder="1" applyAlignment="1">
      <alignment/>
    </xf>
    <xf numFmtId="0" fontId="0" fillId="26" borderId="10" xfId="0" applyNumberFormat="1" applyFill="1" applyBorder="1" applyAlignment="1">
      <alignment/>
    </xf>
    <xf numFmtId="0" fontId="21" fillId="0" borderId="0" xfId="0" applyFont="1" applyAlignment="1" applyProtection="1">
      <alignment horizontal="center" vertical="center" wrapText="1"/>
      <protection locked="0"/>
    </xf>
    <xf numFmtId="171" fontId="21" fillId="0" borderId="0" xfId="98"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2" fillId="0" borderId="0" xfId="0" applyFont="1" applyBorder="1" applyAlignment="1" applyProtection="1">
      <alignment vertical="center" wrapText="1"/>
      <protection locked="0"/>
    </xf>
    <xf numFmtId="171" fontId="21" fillId="0" borderId="0" xfId="98" applyFont="1" applyAlignment="1" applyProtection="1">
      <alignment horizontal="center" vertical="center" wrapText="1"/>
      <protection locked="0"/>
    </xf>
    <xf numFmtId="0" fontId="21" fillId="0" borderId="0" xfId="0" applyFont="1" applyAlignment="1" applyProtection="1" quotePrefix="1">
      <alignment horizontal="left" vertical="center" wrapText="1"/>
      <protection locked="0"/>
    </xf>
    <xf numFmtId="0" fontId="27" fillId="0" borderId="0" xfId="0" applyFont="1" applyAlignment="1" applyProtection="1">
      <alignment horizontal="left" vertical="center"/>
      <protection locked="0"/>
    </xf>
    <xf numFmtId="0" fontId="50" fillId="0" borderId="0" xfId="0" applyFont="1" applyBorder="1" applyAlignment="1">
      <alignment horizontal="center" vertical="center"/>
    </xf>
    <xf numFmtId="0" fontId="51" fillId="0" borderId="0" xfId="0" applyFont="1" applyBorder="1" applyAlignment="1">
      <alignment horizontal="center"/>
    </xf>
    <xf numFmtId="183" fontId="51" fillId="0" borderId="0" xfId="96" applyNumberFormat="1" applyFont="1" applyBorder="1" applyAlignment="1">
      <alignment/>
    </xf>
    <xf numFmtId="0" fontId="51" fillId="0" borderId="0" xfId="0" applyFont="1" applyAlignment="1">
      <alignment/>
    </xf>
    <xf numFmtId="0" fontId="24" fillId="0" borderId="0" xfId="0" applyFont="1" applyBorder="1" applyAlignment="1">
      <alignment vertical="center" wrapText="1"/>
    </xf>
    <xf numFmtId="0" fontId="52" fillId="0" borderId="0" xfId="0" applyFont="1" applyAlignment="1">
      <alignment/>
    </xf>
    <xf numFmtId="0" fontId="52" fillId="0" borderId="0" xfId="0" applyFont="1" applyBorder="1" applyAlignment="1">
      <alignment/>
    </xf>
    <xf numFmtId="0" fontId="0" fillId="26" borderId="10" xfId="0" applyNumberFormat="1" applyFill="1" applyBorder="1" applyAlignment="1">
      <alignment/>
    </xf>
    <xf numFmtId="0" fontId="0" fillId="0" borderId="0" xfId="0" applyNumberFormat="1" applyFill="1" applyBorder="1" applyAlignment="1">
      <alignment/>
    </xf>
    <xf numFmtId="0" fontId="53" fillId="26" borderId="10" xfId="0" applyNumberFormat="1" applyFont="1" applyFill="1" applyBorder="1" applyAlignment="1">
      <alignment/>
    </xf>
    <xf numFmtId="0" fontId="53" fillId="26" borderId="10" xfId="0" applyNumberFormat="1" applyFont="1" applyFill="1" applyBorder="1" applyAlignment="1">
      <alignment/>
    </xf>
    <xf numFmtId="0" fontId="29" fillId="27" borderId="10" xfId="0" applyNumberFormat="1" applyFont="1" applyFill="1" applyBorder="1" applyAlignment="1">
      <alignment horizontal="right"/>
    </xf>
    <xf numFmtId="0" fontId="53" fillId="27" borderId="16" xfId="0" applyNumberFormat="1" applyFont="1" applyFill="1" applyBorder="1" applyAlignment="1">
      <alignment/>
    </xf>
    <xf numFmtId="0" fontId="29" fillId="28" borderId="10" xfId="0" applyNumberFormat="1" applyFont="1" applyFill="1" applyBorder="1" applyAlignment="1">
      <alignment horizontal="right"/>
    </xf>
    <xf numFmtId="183" fontId="29" fillId="0" borderId="0" xfId="96" applyNumberFormat="1" applyFont="1" applyAlignment="1">
      <alignment/>
    </xf>
    <xf numFmtId="0" fontId="53" fillId="0" borderId="0" xfId="0" applyNumberFormat="1" applyFont="1" applyAlignment="1">
      <alignment/>
    </xf>
    <xf numFmtId="0" fontId="0" fillId="0" borderId="10" xfId="0" applyNumberFormat="1" applyFill="1" applyBorder="1" applyAlignment="1">
      <alignment/>
    </xf>
    <xf numFmtId="0" fontId="0" fillId="26" borderId="17" xfId="0" applyNumberFormat="1" applyFill="1" applyBorder="1" applyAlignment="1">
      <alignment/>
    </xf>
    <xf numFmtId="0" fontId="0" fillId="26" borderId="18" xfId="0" applyNumberFormat="1" applyFill="1" applyBorder="1" applyAlignment="1">
      <alignment/>
    </xf>
    <xf numFmtId="183" fontId="29" fillId="0" borderId="0" xfId="96" applyNumberFormat="1" applyFont="1" applyFill="1" applyBorder="1" applyAlignment="1">
      <alignment/>
    </xf>
    <xf numFmtId="0" fontId="0" fillId="26" borderId="19" xfId="0" applyNumberFormat="1" applyFill="1" applyBorder="1" applyAlignment="1">
      <alignment/>
    </xf>
    <xf numFmtId="0" fontId="29" fillId="29" borderId="20" xfId="0" applyNumberFormat="1" applyFont="1" applyFill="1" applyBorder="1" applyAlignment="1">
      <alignment/>
    </xf>
    <xf numFmtId="171" fontId="21" fillId="0" borderId="13" xfId="0" applyNumberFormat="1" applyFont="1" applyFill="1" applyBorder="1" applyAlignment="1" applyProtection="1">
      <alignment horizontal="center" vertical="center" wrapText="1"/>
      <protection locked="0"/>
    </xf>
    <xf numFmtId="0" fontId="20" fillId="0" borderId="0" xfId="0" applyFont="1" applyFill="1" applyAlignment="1">
      <alignment horizontal="center" wrapText="1"/>
    </xf>
    <xf numFmtId="0" fontId="27" fillId="0" borderId="0" xfId="0" applyFont="1" applyAlignment="1" applyProtection="1">
      <alignment vertical="center"/>
      <protection locked="0"/>
    </xf>
    <xf numFmtId="0" fontId="21" fillId="0" borderId="0" xfId="0" applyFont="1" applyFill="1" applyAlignment="1">
      <alignment horizontal="center"/>
    </xf>
    <xf numFmtId="0" fontId="21" fillId="0" borderId="0" xfId="0" applyFont="1" applyAlignment="1">
      <alignment horizontal="center" wrapText="1"/>
    </xf>
    <xf numFmtId="0" fontId="36" fillId="0" borderId="0" xfId="0" applyFont="1" applyAlignment="1">
      <alignment/>
    </xf>
    <xf numFmtId="0" fontId="21" fillId="0" borderId="0" xfId="0" applyFont="1" applyFill="1" applyAlignment="1">
      <alignment horizontal="center" wrapText="1"/>
    </xf>
    <xf numFmtId="0" fontId="54" fillId="28" borderId="10" xfId="0" applyNumberFormat="1" applyFont="1" applyFill="1" applyBorder="1" applyAlignment="1">
      <alignment/>
    </xf>
    <xf numFmtId="0" fontId="54" fillId="27" borderId="10" xfId="0" applyNumberFormat="1" applyFont="1" applyFill="1" applyBorder="1" applyAlignment="1">
      <alignment/>
    </xf>
    <xf numFmtId="0" fontId="24" fillId="26" borderId="21" xfId="0" applyFont="1" applyFill="1" applyBorder="1" applyAlignment="1">
      <alignment/>
    </xf>
    <xf numFmtId="0" fontId="21" fillId="26" borderId="17" xfId="0" applyFont="1" applyFill="1" applyBorder="1" applyAlignment="1">
      <alignment/>
    </xf>
    <xf numFmtId="0" fontId="33" fillId="0" borderId="0" xfId="0" applyFont="1" applyBorder="1" applyAlignment="1">
      <alignment vertical="center" wrapText="1"/>
    </xf>
    <xf numFmtId="0" fontId="55" fillId="0" borderId="0" xfId="0" applyFont="1" applyFill="1" applyBorder="1" applyAlignment="1">
      <alignment wrapText="1"/>
    </xf>
    <xf numFmtId="0" fontId="21" fillId="0" borderId="0" xfId="0" applyFont="1" applyBorder="1" applyAlignment="1" applyProtection="1">
      <alignment vertical="center" wrapText="1"/>
      <protection/>
    </xf>
    <xf numFmtId="0" fontId="21" fillId="0" borderId="0" xfId="0" applyFont="1" applyAlignment="1" applyProtection="1" quotePrefix="1">
      <alignment vertical="center" wrapText="1"/>
      <protection locked="0"/>
    </xf>
    <xf numFmtId="0" fontId="21" fillId="0" borderId="0" xfId="0" applyFont="1" applyAlignment="1" applyProtection="1" quotePrefix="1">
      <alignment vertical="center"/>
      <protection locked="0"/>
    </xf>
    <xf numFmtId="0" fontId="23" fillId="0" borderId="0" xfId="0" applyFont="1" applyBorder="1" applyAlignment="1" applyProtection="1">
      <alignment vertical="center"/>
      <protection locked="0"/>
    </xf>
    <xf numFmtId="0" fontId="50" fillId="0" borderId="0" xfId="0" applyFont="1" applyBorder="1" applyAlignment="1">
      <alignment vertical="center"/>
    </xf>
    <xf numFmtId="0" fontId="21" fillId="0" borderId="0" xfId="0" applyFont="1" applyAlignment="1" applyProtection="1">
      <alignment horizontal="left" vertical="center"/>
      <protection/>
    </xf>
    <xf numFmtId="0" fontId="21" fillId="0" borderId="0" xfId="0" applyFont="1" applyAlignment="1">
      <alignment horizontal="left"/>
    </xf>
    <xf numFmtId="183" fontId="29" fillId="26" borderId="22" xfId="96" applyNumberFormat="1" applyFont="1" applyFill="1" applyBorder="1" applyAlignment="1">
      <alignment/>
    </xf>
    <xf numFmtId="0" fontId="56" fillId="0" borderId="0" xfId="0" applyNumberFormat="1" applyFont="1" applyFill="1" applyBorder="1" applyAlignment="1">
      <alignment/>
    </xf>
    <xf numFmtId="0" fontId="52" fillId="0" borderId="23" xfId="0" applyFont="1" applyBorder="1" applyAlignment="1">
      <alignment/>
    </xf>
    <xf numFmtId="0" fontId="24" fillId="0" borderId="23" xfId="0" applyFont="1" applyBorder="1" applyAlignment="1">
      <alignment vertical="center" wrapText="1"/>
    </xf>
    <xf numFmtId="0" fontId="54" fillId="29" borderId="20" xfId="0" applyNumberFormat="1" applyFont="1" applyFill="1" applyBorder="1" applyAlignment="1">
      <alignment horizontal="center"/>
    </xf>
    <xf numFmtId="0" fontId="0" fillId="0" borderId="0" xfId="0" applyNumberFormat="1" applyAlignment="1">
      <alignment/>
    </xf>
    <xf numFmtId="0" fontId="56" fillId="0" borderId="0" xfId="0" applyNumberFormat="1" applyFont="1" applyFill="1" applyBorder="1" applyAlignment="1">
      <alignment horizontal="center" wrapText="1"/>
    </xf>
    <xf numFmtId="0" fontId="0" fillId="26" borderId="10" xfId="0" applyNumberFormat="1" applyFill="1" applyBorder="1" applyAlignment="1">
      <alignment/>
    </xf>
    <xf numFmtId="0" fontId="0" fillId="26" borderId="18" xfId="0" applyNumberFormat="1" applyFill="1" applyBorder="1" applyAlignment="1">
      <alignment/>
    </xf>
    <xf numFmtId="0" fontId="0" fillId="30" borderId="0" xfId="0" applyNumberFormat="1" applyFont="1" applyFill="1" applyAlignment="1">
      <alignment/>
    </xf>
    <xf numFmtId="0" fontId="0" fillId="30" borderId="0" xfId="0" applyNumberFormat="1" applyFill="1" applyAlignment="1">
      <alignment/>
    </xf>
    <xf numFmtId="0" fontId="29" fillId="27" borderId="10" xfId="0" applyNumberFormat="1" applyFont="1" applyFill="1" applyBorder="1" applyAlignment="1">
      <alignment horizontal="left"/>
    </xf>
    <xf numFmtId="183" fontId="29" fillId="0" borderId="0" xfId="96" applyNumberFormat="1" applyFont="1" applyFill="1" applyBorder="1" applyAlignment="1">
      <alignment horizontal="center" vertical="center" wrapText="1"/>
    </xf>
    <xf numFmtId="171" fontId="21" fillId="0" borderId="24" xfId="96" applyFont="1" applyFill="1" applyBorder="1" applyAlignment="1" applyProtection="1">
      <alignment horizontal="center" vertical="center" wrapText="1"/>
      <protection locked="0"/>
    </xf>
    <xf numFmtId="171" fontId="21" fillId="0" borderId="25" xfId="96" applyFont="1" applyFill="1" applyBorder="1" applyAlignment="1" applyProtection="1">
      <alignment horizontal="center" vertical="center" wrapText="1"/>
      <protection locked="0"/>
    </xf>
    <xf numFmtId="171" fontId="21" fillId="0" borderId="26" xfId="96"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183" fontId="21" fillId="0" borderId="24" xfId="96" applyNumberFormat="1" applyFont="1" applyFill="1" applyBorder="1" applyAlignment="1" applyProtection="1">
      <alignment horizontal="center" vertical="center" wrapText="1"/>
      <protection locked="0"/>
    </xf>
    <xf numFmtId="183" fontId="21" fillId="0" borderId="25" xfId="96" applyNumberFormat="1" applyFont="1" applyFill="1" applyBorder="1" applyAlignment="1" applyProtection="1">
      <alignment horizontal="center" vertical="center" wrapText="1"/>
      <protection locked="0"/>
    </xf>
    <xf numFmtId="183" fontId="21" fillId="0" borderId="26" xfId="96" applyNumberFormat="1" applyFont="1" applyFill="1" applyBorder="1" applyAlignment="1" applyProtection="1">
      <alignment horizontal="center" vertical="center" wrapText="1"/>
      <protection locked="0"/>
    </xf>
    <xf numFmtId="183" fontId="21" fillId="0" borderId="24" xfId="96" applyNumberFormat="1" applyFont="1" applyBorder="1" applyAlignment="1" applyProtection="1">
      <alignment horizontal="center" vertical="center" wrapText="1"/>
      <protection locked="0"/>
    </xf>
    <xf numFmtId="183" fontId="21" fillId="0" borderId="25" xfId="96" applyNumberFormat="1" applyFont="1" applyBorder="1" applyAlignment="1" applyProtection="1">
      <alignment horizontal="center" vertical="center" wrapText="1"/>
      <protection locked="0"/>
    </xf>
    <xf numFmtId="183" fontId="21" fillId="0" borderId="26" xfId="96" applyNumberFormat="1" applyFont="1" applyBorder="1" applyAlignment="1" applyProtection="1">
      <alignment horizontal="center" vertical="center" wrapText="1"/>
      <protection locked="0"/>
    </xf>
    <xf numFmtId="183" fontId="21" fillId="0" borderId="27" xfId="96" applyNumberFormat="1" applyFont="1" applyFill="1" applyBorder="1" applyAlignment="1" applyProtection="1">
      <alignment horizontal="center" vertical="center" wrapText="1"/>
      <protection locked="0"/>
    </xf>
    <xf numFmtId="183" fontId="21" fillId="0" borderId="28" xfId="96" applyNumberFormat="1" applyFont="1" applyFill="1" applyBorder="1" applyAlignment="1" applyProtection="1">
      <alignment horizontal="center" vertical="center" wrapText="1"/>
      <protection locked="0"/>
    </xf>
    <xf numFmtId="183" fontId="21" fillId="0" borderId="29" xfId="96" applyNumberFormat="1" applyFont="1" applyFill="1" applyBorder="1" applyAlignment="1" applyProtection="1">
      <alignment horizontal="center" vertical="center" wrapText="1"/>
      <protection locked="0"/>
    </xf>
    <xf numFmtId="171" fontId="21" fillId="25" borderId="24" xfId="96" applyFont="1" applyFill="1" applyBorder="1" applyAlignment="1" applyProtection="1">
      <alignment horizontal="center" vertical="center" wrapText="1"/>
      <protection locked="0"/>
    </xf>
    <xf numFmtId="171" fontId="21" fillId="25" borderId="25" xfId="96" applyFont="1" applyFill="1" applyBorder="1" applyAlignment="1" applyProtection="1">
      <alignment horizontal="center" vertical="center" wrapText="1"/>
      <protection locked="0"/>
    </xf>
    <xf numFmtId="171" fontId="21" fillId="25" borderId="26" xfId="96" applyFont="1" applyFill="1" applyBorder="1" applyAlignment="1" applyProtection="1">
      <alignment horizontal="center" vertical="center" wrapText="1"/>
      <protection locked="0"/>
    </xf>
    <xf numFmtId="0" fontId="21" fillId="25" borderId="24" xfId="0" applyFont="1" applyFill="1" applyBorder="1" applyAlignment="1" applyProtection="1">
      <alignment horizontal="center" vertical="center" wrapText="1"/>
      <protection locked="0"/>
    </xf>
    <xf numFmtId="0" fontId="21" fillId="25" borderId="25" xfId="0" applyFont="1" applyFill="1" applyBorder="1" applyAlignment="1" applyProtection="1">
      <alignment horizontal="center" vertical="center" wrapText="1"/>
      <protection locked="0"/>
    </xf>
    <xf numFmtId="0" fontId="21" fillId="25" borderId="26" xfId="0" applyFont="1" applyFill="1" applyBorder="1" applyAlignment="1" applyProtection="1">
      <alignment horizontal="center" vertical="center" wrapText="1"/>
      <protection locked="0"/>
    </xf>
    <xf numFmtId="171" fontId="21" fillId="0" borderId="10" xfId="0" applyNumberFormat="1" applyFont="1" applyFill="1" applyBorder="1" applyAlignment="1" applyProtection="1">
      <alignment horizontal="center" vertical="center" wrapText="1"/>
      <protection locked="0"/>
    </xf>
    <xf numFmtId="171" fontId="21" fillId="0" borderId="13" xfId="0" applyNumberFormat="1" applyFont="1" applyFill="1" applyBorder="1" applyAlignment="1" applyProtection="1">
      <alignment horizontal="center" vertical="center" wrapText="1"/>
      <protection locked="0"/>
    </xf>
    <xf numFmtId="0" fontId="24" fillId="25" borderId="30" xfId="0" applyFont="1" applyFill="1" applyBorder="1" applyAlignment="1" applyProtection="1">
      <alignment horizontal="center" vertical="center" wrapText="1"/>
      <protection locked="0"/>
    </xf>
    <xf numFmtId="0" fontId="24" fillId="25" borderId="31" xfId="0" applyFont="1" applyFill="1" applyBorder="1" applyAlignment="1" applyProtection="1">
      <alignment horizontal="center" vertical="center" wrapText="1"/>
      <protection locked="0"/>
    </xf>
    <xf numFmtId="0" fontId="24" fillId="25" borderId="32"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wrapText="1"/>
      <protection locked="0"/>
    </xf>
    <xf numFmtId="0" fontId="24" fillId="25" borderId="15" xfId="0" applyFont="1" applyFill="1" applyBorder="1" applyAlignment="1" applyProtection="1">
      <alignment horizontal="center" vertical="center" wrapText="1"/>
      <protection locked="0"/>
    </xf>
    <xf numFmtId="0" fontId="24" fillId="25" borderId="10" xfId="0" applyFont="1" applyFill="1" applyBorder="1" applyAlignment="1" applyProtection="1">
      <alignment horizontal="center" vertical="center" wrapText="1"/>
      <protection locked="0"/>
    </xf>
    <xf numFmtId="0" fontId="24" fillId="25" borderId="13" xfId="0" applyFont="1" applyFill="1" applyBorder="1" applyAlignment="1" applyProtection="1">
      <alignment horizontal="center" vertical="center" wrapText="1"/>
      <protection locked="0"/>
    </xf>
    <xf numFmtId="171" fontId="21" fillId="25" borderId="15" xfId="0" applyNumberFormat="1" applyFont="1" applyFill="1" applyBorder="1" applyAlignment="1" applyProtection="1">
      <alignment horizontal="center" vertical="center" wrapText="1"/>
      <protection locked="0"/>
    </xf>
    <xf numFmtId="171" fontId="21" fillId="25" borderId="10" xfId="0" applyNumberFormat="1" applyFont="1" applyFill="1" applyBorder="1" applyAlignment="1" applyProtection="1">
      <alignment horizontal="center" vertical="center" wrapText="1"/>
      <protection locked="0"/>
    </xf>
    <xf numFmtId="0" fontId="25" fillId="0" borderId="0" xfId="0" applyFont="1" applyAlignment="1" applyProtection="1">
      <alignment horizontal="left" vertical="center" wrapText="1"/>
      <protection locked="0"/>
    </xf>
    <xf numFmtId="0" fontId="24" fillId="24" borderId="30" xfId="0" applyFont="1" applyFill="1" applyBorder="1" applyAlignment="1" applyProtection="1">
      <alignment horizontal="center" vertical="center" wrapText="1"/>
      <protection/>
    </xf>
    <xf numFmtId="0" fontId="24" fillId="24" borderId="31" xfId="0" applyFont="1" applyFill="1" applyBorder="1" applyAlignment="1" applyProtection="1">
      <alignment horizontal="center" vertical="center" wrapText="1"/>
      <protection/>
    </xf>
    <xf numFmtId="0" fontId="24" fillId="24" borderId="32" xfId="0" applyFont="1" applyFill="1" applyBorder="1" applyAlignment="1" applyProtection="1">
      <alignment horizontal="center" vertical="center" wrapText="1"/>
      <protection/>
    </xf>
    <xf numFmtId="0" fontId="24" fillId="24" borderId="15" xfId="0" applyFont="1" applyFill="1" applyBorder="1" applyAlignment="1" applyProtection="1">
      <alignment horizontal="center" vertical="center" wrapText="1"/>
      <protection/>
    </xf>
    <xf numFmtId="0" fontId="24" fillId="24" borderId="10" xfId="0" applyFont="1" applyFill="1" applyBorder="1" applyAlignment="1" applyProtection="1">
      <alignment horizontal="center" vertical="center" wrapText="1"/>
      <protection/>
    </xf>
    <xf numFmtId="0" fontId="24" fillId="24" borderId="13" xfId="0" applyFont="1" applyFill="1" applyBorder="1" applyAlignment="1" applyProtection="1">
      <alignment horizontal="center" vertical="center" wrapText="1"/>
      <protection/>
    </xf>
    <xf numFmtId="0" fontId="24" fillId="24" borderId="33" xfId="0" applyFont="1" applyFill="1" applyBorder="1" applyAlignment="1" applyProtection="1">
      <alignment horizontal="center" vertical="center" wrapText="1"/>
      <protection/>
    </xf>
    <xf numFmtId="0" fontId="24" fillId="24" borderId="34" xfId="0" applyFont="1" applyFill="1" applyBorder="1" applyAlignment="1" applyProtection="1">
      <alignment horizontal="center" vertical="center" wrapText="1"/>
      <protection/>
    </xf>
    <xf numFmtId="0" fontId="24" fillId="24" borderId="22" xfId="0" applyFont="1" applyFill="1" applyBorder="1" applyAlignment="1" applyProtection="1">
      <alignment horizontal="center" vertical="center" wrapText="1"/>
      <protection/>
    </xf>
    <xf numFmtId="0" fontId="24" fillId="24" borderId="35" xfId="0" applyFont="1" applyFill="1" applyBorder="1" applyAlignment="1" applyProtection="1">
      <alignment horizontal="center" vertical="center" wrapText="1"/>
      <protection/>
    </xf>
    <xf numFmtId="0" fontId="24" fillId="24" borderId="36" xfId="0" applyFont="1" applyFill="1" applyBorder="1" applyAlignment="1" applyProtection="1">
      <alignment horizontal="center" vertical="center" wrapText="1"/>
      <protection/>
    </xf>
    <xf numFmtId="0" fontId="24" fillId="24" borderId="37"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0" fontId="24" fillId="24" borderId="39" xfId="0" applyFont="1" applyFill="1" applyBorder="1" applyAlignment="1" applyProtection="1">
      <alignment horizontal="center" vertical="center" wrapText="1"/>
      <protection/>
    </xf>
    <xf numFmtId="171" fontId="24" fillId="24" borderId="15" xfId="96" applyFont="1" applyFill="1" applyBorder="1" applyAlignment="1" applyProtection="1">
      <alignment horizontal="center" vertical="center" wrapText="1"/>
      <protection/>
    </xf>
    <xf numFmtId="171" fontId="24" fillId="24" borderId="10" xfId="96" applyFont="1" applyFill="1" applyBorder="1" applyAlignment="1" applyProtection="1">
      <alignment horizontal="center" vertical="center" wrapText="1"/>
      <protection/>
    </xf>
    <xf numFmtId="171" fontId="24" fillId="24" borderId="40" xfId="96" applyFont="1" applyFill="1" applyBorder="1" applyAlignment="1" applyProtection="1">
      <alignment horizontal="center" vertical="center" wrapText="1"/>
      <protection/>
    </xf>
    <xf numFmtId="171" fontId="24" fillId="24" borderId="41" xfId="96" applyFont="1" applyFill="1" applyBorder="1" applyAlignment="1" applyProtection="1">
      <alignment horizontal="center" vertical="center" wrapText="1"/>
      <protection/>
    </xf>
    <xf numFmtId="0" fontId="25" fillId="0" borderId="0" xfId="0" applyFont="1" applyFill="1" applyAlignment="1" applyProtection="1">
      <alignment horizontal="left" vertical="center" wrapText="1"/>
      <protection locked="0"/>
    </xf>
    <xf numFmtId="0" fontId="50" fillId="0" borderId="0" xfId="0" applyFont="1" applyBorder="1" applyAlignment="1">
      <alignment horizontal="center" vertical="center"/>
    </xf>
    <xf numFmtId="0" fontId="24" fillId="25" borderId="42" xfId="0" applyFont="1" applyFill="1" applyBorder="1" applyAlignment="1" applyProtection="1">
      <alignment horizontal="center" vertical="center" wrapText="1"/>
      <protection locked="0"/>
    </xf>
    <xf numFmtId="0" fontId="24" fillId="25" borderId="43" xfId="0"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24" fillId="0" borderId="23" xfId="0" applyFont="1" applyBorder="1" applyAlignment="1">
      <alignment horizontal="center" vertical="center" wrapText="1"/>
    </xf>
    <xf numFmtId="0" fontId="55" fillId="0" borderId="0" xfId="0" applyFont="1" applyFill="1" applyBorder="1" applyAlignment="1">
      <alignment horizontal="center" wrapText="1"/>
    </xf>
    <xf numFmtId="183" fontId="52" fillId="0" borderId="0" xfId="96" applyNumberFormat="1" applyFont="1" applyFill="1" applyBorder="1" applyAlignment="1">
      <alignment horizontal="center" vertical="center"/>
    </xf>
    <xf numFmtId="183" fontId="51" fillId="30" borderId="10" xfId="96" applyNumberFormat="1" applyFont="1" applyFill="1" applyBorder="1" applyAlignment="1">
      <alignment horizontal="center" vertical="center" wrapText="1"/>
    </xf>
    <xf numFmtId="183" fontId="57" fillId="26" borderId="0" xfId="96" applyNumberFormat="1" applyFont="1" applyFill="1" applyBorder="1" applyAlignment="1">
      <alignment horizontal="center" vertical="center" wrapText="1"/>
    </xf>
    <xf numFmtId="183" fontId="57" fillId="26" borderId="23" xfId="96" applyNumberFormat="1" applyFont="1" applyFill="1" applyBorder="1" applyAlignment="1">
      <alignment horizontal="center" vertical="center" wrapText="1"/>
    </xf>
    <xf numFmtId="183" fontId="37" fillId="30" borderId="18" xfId="96" applyNumberFormat="1" applyFont="1" applyFill="1" applyBorder="1" applyAlignment="1">
      <alignment horizontal="center" vertical="center" wrapText="1"/>
    </xf>
    <xf numFmtId="183" fontId="37" fillId="30" borderId="10" xfId="96" applyNumberFormat="1" applyFont="1" applyFill="1" applyBorder="1" applyAlignment="1">
      <alignment horizontal="center" vertical="center" wrapText="1"/>
    </xf>
    <xf numFmtId="183" fontId="21" fillId="30" borderId="10" xfId="96" applyNumberFormat="1" applyFont="1" applyFill="1" applyBorder="1" applyAlignment="1">
      <alignment horizontal="center" vertical="center"/>
    </xf>
    <xf numFmtId="183" fontId="21" fillId="30" borderId="10" xfId="96" applyNumberFormat="1" applyFont="1" applyFill="1" applyBorder="1" applyAlignment="1">
      <alignment horizontal="center" vertical="center"/>
    </xf>
    <xf numFmtId="183" fontId="51" fillId="30" borderId="10" xfId="96" applyNumberFormat="1" applyFont="1" applyFill="1" applyBorder="1" applyAlignment="1">
      <alignment horizontal="center" vertical="center"/>
    </xf>
    <xf numFmtId="183" fontId="51" fillId="30" borderId="10" xfId="96" applyNumberFormat="1" applyFont="1" applyFill="1" applyBorder="1" applyAlignment="1">
      <alignment horizontal="center"/>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omma 3 2" xfId="100"/>
    <cellStyle name="Comma 4" xfId="101"/>
    <cellStyle name="Comma 4 2" xfId="102"/>
    <cellStyle name="Comma 5" xfId="103"/>
    <cellStyle name="Comma 6" xfId="104"/>
    <cellStyle name="Comma 7" xfId="105"/>
    <cellStyle name="Currency" xfId="106"/>
    <cellStyle name="Currency [0]" xfId="107"/>
    <cellStyle name="Explanatory Text" xfId="108"/>
    <cellStyle name="Explanatory Text 2" xfId="109"/>
    <cellStyle name="Explanatory Text 3" xfId="110"/>
    <cellStyle name="Followed Hyperlink"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Hyperlink" xfId="127"/>
    <cellStyle name="Hyperlink 2"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10 2" xfId="138"/>
    <cellStyle name="Normal 16" xfId="139"/>
    <cellStyle name="Normal 2" xfId="140"/>
    <cellStyle name="Normal 2 2" xfId="141"/>
    <cellStyle name="Normal 2 3" xfId="142"/>
    <cellStyle name="Normal 3" xfId="143"/>
    <cellStyle name="Normal 4" xfId="144"/>
    <cellStyle name="Note" xfId="145"/>
    <cellStyle name="Note 2" xfId="146"/>
    <cellStyle name="Note 3" xfId="147"/>
    <cellStyle name="Output" xfId="148"/>
    <cellStyle name="Output 2" xfId="149"/>
    <cellStyle name="Output 3" xfId="150"/>
    <cellStyle name="Percent" xfId="151"/>
    <cellStyle name="Percent 2" xfId="152"/>
    <cellStyle name="Percent 4"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 name="常规_Sheet1" xfId="163"/>
  </cellStyles>
  <dxfs count="22">
    <dxf>
      <border>
        <left style="dotted"/>
        <right style="dotted"/>
        <top style="thin"/>
        <bottom style="thin"/>
      </border>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500036239624"/>
          <bgColor theme="4" tint="0.7999799847602844"/>
        </patternFill>
      </fill>
    </dxf>
    <dxf>
      <fill>
        <patternFill patternType="solid">
          <fgColor theme="4" tint="0.799950003623962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thin">
          <color theme="4"/>
        </left>
        <right style="thin">
          <color theme="4"/>
        </right>
        <top style="thin">
          <color theme="4"/>
        </top>
        <bottom style="thin">
          <color theme="4"/>
        </bottom>
      </border>
    </dxf>
    <dxf>
      <fill>
        <patternFill>
          <bgColor theme="8" tint="0.5999600291252136"/>
        </patternFill>
      </fill>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799847602844"/>
          <bgColor theme="4" tint="0.7999799847602844"/>
        </patternFill>
      </fill>
    </dxf>
    <dxf>
      <fill>
        <patternFill patternType="solid">
          <fgColor theme="4" tint="0.799979984760284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dotted">
          <color theme="4"/>
        </left>
        <right style="dotted">
          <color theme="4"/>
        </right>
        <top style="thin">
          <color theme="4"/>
        </top>
        <bottom style="thin">
          <color theme="4"/>
        </bottom>
      </border>
    </dxf>
  </dxfs>
  <tableStyles count="1" defaultTableStyle="TableStyleMedium2" defaultPivotStyle="PivotStyleLight16">
    <tableStyle name="PivotStyleLight23 2" table="0" count="11">
      <tableStyleElement type="wholeTable" dxfId="21"/>
      <tableStyleElement type="headerRow" dxfId="20"/>
      <tableStyleElement type="totalRow" dxfId="19"/>
      <tableStyleElement type="firstColumn" dxfId="18"/>
      <tableStyleElement type="firstRowStripe" dxfId="17"/>
      <tableStyleElement type="firstColumnStripe" dxfId="16"/>
      <tableStyleElement type="firstSubtotalColumn" dxfId="15"/>
      <tableStyleElement type="firstSubtotalRow" dxfId="14"/>
      <tableStyleElement type="secondSubtotalRow" dxfId="13"/>
      <tableStyleElement type="pageFieldLabels" dxfId="12"/>
      <tableStyleElement type="pageFieldValues"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5</xdr:row>
      <xdr:rowOff>152400</xdr:rowOff>
    </xdr:from>
    <xdr:to>
      <xdr:col>13</xdr:col>
      <xdr:colOff>95250</xdr:colOff>
      <xdr:row>8</xdr:row>
      <xdr:rowOff>57150</xdr:rowOff>
    </xdr:to>
    <xdr:sp macro="[0]!ACTbg">
      <xdr:nvSpPr>
        <xdr:cNvPr id="1" name="Rounded Rectangle 1"/>
        <xdr:cNvSpPr>
          <a:spLocks/>
        </xdr:cNvSpPr>
      </xdr:nvSpPr>
      <xdr:spPr>
        <a:xfrm>
          <a:off x="9020175" y="1390650"/>
          <a:ext cx="1628775" cy="44767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ACT - BÁO</a:t>
          </a:r>
          <a:r>
            <a:rPr lang="en-US" cap="none" sz="1600" b="1" i="0" u="none" baseline="0">
              <a:solidFill>
                <a:srgbClr val="FFFF00"/>
              </a:solidFill>
            </a:rPr>
            <a:t> GIÁ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342900</xdr:colOff>
      <xdr:row>0</xdr:row>
      <xdr:rowOff>209550</xdr:rowOff>
    </xdr:from>
    <xdr:to>
      <xdr:col>14</xdr:col>
      <xdr:colOff>390525</xdr:colOff>
      <xdr:row>1</xdr:row>
      <xdr:rowOff>571500</xdr:rowOff>
    </xdr:to>
    <xdr:sp macro="[0]!ACTXL">
      <xdr:nvSpPr>
        <xdr:cNvPr id="1" name="Rounded Rectangle 2"/>
        <xdr:cNvSpPr>
          <a:spLocks/>
        </xdr:cNvSpPr>
      </xdr:nvSpPr>
      <xdr:spPr>
        <a:xfrm>
          <a:off x="13716000" y="209550"/>
          <a:ext cx="1266825" cy="69532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 XÓA</a:t>
          </a:r>
          <a:r>
            <a:rPr lang="en-US" cap="none" sz="1600" b="1" i="0" u="none" baseline="0">
              <a:solidFill>
                <a:srgbClr val="FFFF00"/>
              </a:solidFill>
            </a:rPr>
            <a:t> LINK
</a:t>
          </a:r>
          <a:r>
            <a:rPr lang="en-US" cap="none" sz="1600" b="1" i="0" u="none" baseline="0">
              <a:solidFill>
                <a:srgbClr val="FFFF00"/>
              </a:solidFill>
            </a:rPr>
            <a:t> FILE EXCEL</a:t>
          </a:r>
        </a:p>
      </xdr:txBody>
    </xdr:sp>
    <xdr:clientData/>
  </xdr:twoCellAnchor>
  <xdr:twoCellAnchor>
    <xdr:from>
      <xdr:col>12</xdr:col>
      <xdr:colOff>342900</xdr:colOff>
      <xdr:row>1</xdr:row>
      <xdr:rowOff>866775</xdr:rowOff>
    </xdr:from>
    <xdr:to>
      <xdr:col>14</xdr:col>
      <xdr:colOff>428625</xdr:colOff>
      <xdr:row>4</xdr:row>
      <xdr:rowOff>219075</xdr:rowOff>
    </xdr:to>
    <xdr:sp macro="[0]!PKgop">
      <xdr:nvSpPr>
        <xdr:cNvPr id="2" name="Rounded Rectangle 3"/>
        <xdr:cNvSpPr>
          <a:spLocks/>
        </xdr:cNvSpPr>
      </xdr:nvSpPr>
      <xdr:spPr>
        <a:xfrm>
          <a:off x="13716000" y="1200150"/>
          <a:ext cx="1304925" cy="971550"/>
        </a:xfrm>
        <a:prstGeom prst="roundRect">
          <a:avLst/>
        </a:prstGeom>
        <a:solidFill>
          <a:srgbClr val="984807"/>
        </a:solidFill>
        <a:ln w="25400" cmpd="sng">
          <a:solidFill>
            <a:srgbClr val="385D8A"/>
          </a:solidFill>
          <a:headEnd type="none"/>
          <a:tailEnd type="none"/>
        </a:ln>
      </xdr:spPr>
      <xdr:txBody>
        <a:bodyPr vertOverflow="clip" wrap="square"/>
        <a:p>
          <a:pPr algn="l">
            <a:defRPr/>
          </a:pPr>
          <a:r>
            <a:rPr lang="en-US" cap="none" sz="1600" b="0" i="0" u="none" baseline="0">
              <a:solidFill>
                <a:srgbClr val="FFFF00"/>
              </a:solidFill>
            </a:rPr>
            <a:t>Báo</a:t>
          </a:r>
          <a:r>
            <a:rPr lang="en-US" cap="none" sz="1600" b="0" i="0" u="none" baseline="0">
              <a:solidFill>
                <a:srgbClr val="FFFF00"/>
              </a:solidFill>
            </a:rPr>
            <a:t> giá phụ kiện gộp</a:t>
          </a:r>
        </a:p>
      </xdr:txBody>
    </xdr:sp>
    <xdr:clientData/>
  </xdr:twoCellAnchor>
  <xdr:twoCellAnchor>
    <xdr:from>
      <xdr:col>12</xdr:col>
      <xdr:colOff>342900</xdr:colOff>
      <xdr:row>5</xdr:row>
      <xdr:rowOff>247650</xdr:rowOff>
    </xdr:from>
    <xdr:to>
      <xdr:col>14</xdr:col>
      <xdr:colOff>495300</xdr:colOff>
      <xdr:row>9</xdr:row>
      <xdr:rowOff>47625</xdr:rowOff>
    </xdr:to>
    <xdr:sp macro="[0]!PKroi">
      <xdr:nvSpPr>
        <xdr:cNvPr id="3" name="Rounded Rectangle 4"/>
        <xdr:cNvSpPr>
          <a:spLocks/>
        </xdr:cNvSpPr>
      </xdr:nvSpPr>
      <xdr:spPr>
        <a:xfrm>
          <a:off x="13716000" y="2505075"/>
          <a:ext cx="1371600" cy="828675"/>
        </a:xfrm>
        <a:prstGeom prst="roundRect">
          <a:avLst/>
        </a:prstGeom>
        <a:solidFill>
          <a:srgbClr val="8064A2"/>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rPr>
            <a:t>Báo</a:t>
          </a:r>
          <a:r>
            <a:rPr lang="en-US" cap="none" sz="1600" b="0" i="0" u="none" baseline="0">
              <a:solidFill>
                <a:srgbClr val="FFFFFF"/>
              </a:solidFill>
            </a:rPr>
            <a:t> giá phụ kiện tách rời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ADOOR\OneDrive\1.%20FILE%20M&#7850;U\B&#193;O%20GI&#193;%20SHIDE%20M&#7898;I\B&#225;o%20gi&#225;%20shide%20m&#7851;u%20m&#7899;i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ADOOR\OneDrive\A%20B&#7855;c\18-3-2015\B&#225;o%20gi&#225;%20shide%20m&#7851;u%20m&#7899;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áo giá CL (2)"/>
      <sheetName val="Dữ liệu Window star"/>
      <sheetName val="Bảng giá"/>
      <sheetName val="Sheet2"/>
    </sheetNames>
    <sheetDataSet>
      <sheetData sheetId="2">
        <row r="18">
          <cell r="C18" t="str">
            <v>Thanh chốt mở trượt 800 mm</v>
          </cell>
        </row>
        <row r="19">
          <cell r="C19" t="str">
            <v>Thanh chốt mở trượt 1000 mm</v>
          </cell>
        </row>
        <row r="20">
          <cell r="C20" t="str">
            <v>Thanh chốt mở trượt 1200 mm</v>
          </cell>
        </row>
        <row r="21">
          <cell r="C21" t="str">
            <v>Bộ tay nắm đôi + ngõng + vít</v>
          </cell>
        </row>
        <row r="22">
          <cell r="C22" t="str">
            <v>Bộ khoá cửa trượt 1600 mm</v>
          </cell>
        </row>
        <row r="23">
          <cell r="C23" t="str">
            <v>Ổ khoá đúc 2 chiều</v>
          </cell>
        </row>
        <row r="24">
          <cell r="C24" t="str">
            <v>Bộ nắp đậy ổ khoá + vít</v>
          </cell>
        </row>
        <row r="25">
          <cell r="C25" t="str">
            <v>Vấu chốt - Keep</v>
          </cell>
        </row>
        <row r="26">
          <cell r="C26" t="str">
            <v>Tay nắm cửa sổ trượt</v>
          </cell>
        </row>
        <row r="28">
          <cell r="C28" t="str">
            <v>Bánh xe đơn" cửa sổ"</v>
          </cell>
        </row>
        <row r="29">
          <cell r="C29" t="str">
            <v>Bánh xe đôi" cửa đi" </v>
          </cell>
        </row>
        <row r="30">
          <cell r="C30" t="str">
            <v>Chốt sập cửa trượt</v>
          </cell>
        </row>
        <row r="31">
          <cell r="C31" t="str">
            <v>Chốt cánh phụ cửa trượt</v>
          </cell>
        </row>
        <row r="33">
          <cell r="C33" t="str">
            <v>Thanh chốt cửa mở quay 400 mm</v>
          </cell>
        </row>
        <row r="34">
          <cell r="C34" t="str">
            <v>Thanh chốt cửa mở quay 600 mm</v>
          </cell>
        </row>
        <row r="35">
          <cell r="C35" t="str">
            <v>Thanh chốt cửa mở quay 800 mm</v>
          </cell>
        </row>
        <row r="36">
          <cell r="C36" t="str">
            <v>Thanh chốt cửa mở quay 1000 mm</v>
          </cell>
        </row>
        <row r="37">
          <cell r="C37" t="str">
            <v>Thanh chốt cửa mở quay 1200 mm</v>
          </cell>
        </row>
        <row r="38">
          <cell r="C38" t="str">
            <v>Tay nắm cửa sổ mở ngoài</v>
          </cell>
        </row>
        <row r="39">
          <cell r="C39" t="str">
            <v>Bản lề 2D - 6 lỗ cân chỉnh</v>
          </cell>
        </row>
        <row r="40">
          <cell r="C40" t="str">
            <v>Bản lề thường trên </v>
          </cell>
        </row>
        <row r="41">
          <cell r="C41" t="str">
            <v>Bản lề thường dưới( L/R) </v>
          </cell>
        </row>
        <row r="42">
          <cell r="C42" t="str">
            <v>Bản lề giữa</v>
          </cell>
        </row>
        <row r="43">
          <cell r="C43" t="str">
            <v>Thanh định vị góc mở 10"</v>
          </cell>
        </row>
        <row r="44">
          <cell r="C44" t="str">
            <v>Thanh định vị góc mở 12" </v>
          </cell>
        </row>
        <row r="45">
          <cell r="C45" t="str">
            <v>Bộ chốt cánh phụ trên dưới" cửa 2 cánh" </v>
          </cell>
        </row>
        <row r="46">
          <cell r="C46" t="str">
            <v>Bộ Clemol cánh phụ cửa sổ nắp ngòai đố JT61</v>
          </cell>
        </row>
        <row r="47">
          <cell r="C47" t="str">
            <v>Bộ kết nối đầu trên, dưới </v>
          </cell>
        </row>
        <row r="48">
          <cell r="C48" t="str">
            <v>Vấu chốt - Keep</v>
          </cell>
        </row>
        <row r="49">
          <cell r="C49" t="str">
            <v>Bộ Clemol cánh phụ cửa sổ nắp trong đố JT61</v>
          </cell>
        </row>
        <row r="53">
          <cell r="C53" t="str">
            <v>Vấu chốt JT61 cho cửa sổ mở quay </v>
          </cell>
        </row>
        <row r="55">
          <cell r="C55" t="str">
            <v>Thanh chốt cửa mở quay 400 mm</v>
          </cell>
        </row>
        <row r="56">
          <cell r="C56" t="str">
            <v>Thanh chốt cửa mở quay 600 mm</v>
          </cell>
        </row>
        <row r="57">
          <cell r="C57" t="str">
            <v>Thanh chốt cửa mở quay 800 mm</v>
          </cell>
        </row>
        <row r="58">
          <cell r="C58" t="str">
            <v>Bản lề chữ A 18,5 mm, 200mm 8"( Inox 301)</v>
          </cell>
        </row>
        <row r="59">
          <cell r="C59" t="str">
            <v>Bản lề chữ A 18,5 mm, 250mm 10"( Inox 301)</v>
          </cell>
        </row>
        <row r="60">
          <cell r="C60" t="str">
            <v>Bản lề chữ A 18,5 mm, 300mm 12"( Inox 301) </v>
          </cell>
        </row>
        <row r="61">
          <cell r="C61" t="str">
            <v>Bản lề chữ A 18,5 mm, 350mm 14"( Inox 301) </v>
          </cell>
        </row>
        <row r="62">
          <cell r="C62" t="str">
            <v>Bản lề chữ A 18,5 mm, 400mm 16"( Inox 301)</v>
          </cell>
        </row>
        <row r="63">
          <cell r="C63" t="str">
            <v>Bản lề chữ A 18,5mm, 250mm 10"( Inox 304)</v>
          </cell>
        </row>
        <row r="64">
          <cell r="C64" t="str">
            <v>Bản lề chữ A 18,5mm, 300mm 12"( Inox 304) </v>
          </cell>
        </row>
        <row r="65">
          <cell r="C65" t="str">
            <v>Bản lề chữ A 18,5mm, 350mm 14"( Inox 304) </v>
          </cell>
        </row>
        <row r="66">
          <cell r="C66" t="str">
            <v>Bản lề chữ A 18,5mm, 400mm 16"( Inox 304)</v>
          </cell>
        </row>
        <row r="67">
          <cell r="C67" t="str">
            <v>Thanh chống gió 10"( Inox 301)</v>
          </cell>
        </row>
        <row r="68">
          <cell r="C68" t="str">
            <v>Thanh chống gió 12"( Inox 301)</v>
          </cell>
        </row>
        <row r="69">
          <cell r="C69" t="str">
            <v>Thanh chống gió 8"( Inox 304)</v>
          </cell>
        </row>
        <row r="70">
          <cell r="C70" t="str">
            <v>Thanh chống gió 10"( Inox 304)</v>
          </cell>
        </row>
        <row r="71">
          <cell r="C71" t="str">
            <v>Thanh chống gió 12"( Inox 304)</v>
          </cell>
        </row>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row r="86">
          <cell r="J86" t="str">
            <v>Bộ Clemol cánh phụ cửa đi nắp ngòai đố JT61</v>
          </cell>
        </row>
        <row r="87">
          <cell r="J87" t="str">
            <v>Bộ Clemol cánh phụ cửa đi nắp trong đố JT61</v>
          </cell>
        </row>
        <row r="88">
          <cell r="J88" t="str">
            <v>Vấu chốt - Keep</v>
          </cell>
        </row>
        <row r="89">
          <cell r="J89" t="str">
            <v>Vấu chốt JT61 cho cửa đi mở quay </v>
          </cell>
        </row>
        <row r="98">
          <cell r="C98" t="str">
            <v>Bản lề 3D - Hinge 3D( Vít đi kèm)</v>
          </cell>
        </row>
        <row r="99">
          <cell r="C99" t="str">
            <v>2Bản lề 3D - Hinge 3D( Vít đi kèm)</v>
          </cell>
        </row>
        <row r="100">
          <cell r="C100" t="str">
            <v>3Bản lề 3D - Hinge 3D( Vít đi kèm)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áo giá +1,5t"/>
      <sheetName val="Báo giá CL (2)"/>
      <sheetName val="Dữ liệu Window star"/>
      <sheetName val="Bảng giá"/>
      <sheetName val="Sheet2"/>
    </sheetNames>
    <sheetDataSet>
      <sheetData sheetId="3">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X569"/>
  <sheetViews>
    <sheetView tabSelected="1" zoomScalePageLayoutView="0" workbookViewId="0" topLeftCell="B1">
      <selection activeCell="B4" sqref="B4:B6"/>
    </sheetView>
  </sheetViews>
  <sheetFormatPr defaultColWidth="9.140625" defaultRowHeight="12.75"/>
  <cols>
    <col min="1" max="1" width="4.57421875" style="31" hidden="1" customWidth="1"/>
    <col min="2" max="2" width="7.57421875" style="48" customWidth="1"/>
    <col min="3" max="3" width="9.57421875" style="29" customWidth="1"/>
    <col min="4" max="4" width="38.140625" style="29" customWidth="1"/>
    <col min="5" max="6" width="9.57421875" style="29" customWidth="1"/>
    <col min="7" max="7" width="10.00390625" style="29" bestFit="1" customWidth="1"/>
    <col min="8" max="8" width="7.57421875" style="29" customWidth="1"/>
    <col min="9" max="10" width="15.28125" style="29" customWidth="1"/>
    <col min="11" max="11" width="9.140625" style="29" customWidth="1"/>
    <col min="12" max="12" width="16.57421875" style="54" customWidth="1"/>
    <col min="13" max="13" width="10.00390625" style="29" customWidth="1"/>
    <col min="14" max="16384" width="9.140625" style="29" customWidth="1"/>
  </cols>
  <sheetData>
    <row r="1" spans="1:49" s="31" customFormat="1" ht="31.5" customHeight="1">
      <c r="A1" s="49"/>
      <c r="B1" s="49"/>
      <c r="C1" s="49"/>
      <c r="D1" s="53" t="s">
        <v>28</v>
      </c>
      <c r="E1" s="69" t="s">
        <v>27</v>
      </c>
      <c r="F1" s="56"/>
      <c r="G1" s="61" t="s">
        <v>29</v>
      </c>
      <c r="H1" s="86" t="s">
        <v>30</v>
      </c>
      <c r="I1" s="86"/>
      <c r="J1" s="86"/>
      <c r="K1" s="86"/>
      <c r="L1" s="59"/>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60"/>
    </row>
    <row r="2" spans="1:50" s="32" customFormat="1" ht="27.75" customHeight="1">
      <c r="A2" s="49"/>
      <c r="B2" s="49"/>
      <c r="C2" s="49"/>
      <c r="D2" s="51" t="s">
        <v>41</v>
      </c>
      <c r="E2" s="70">
        <v>0</v>
      </c>
      <c r="F2" s="52" t="s">
        <v>42</v>
      </c>
      <c r="G2" s="93" t="s">
        <v>43</v>
      </c>
      <c r="H2" s="93"/>
      <c r="I2" s="93"/>
      <c r="J2" s="93"/>
      <c r="K2" s="93"/>
      <c r="L2" s="93"/>
      <c r="M2" s="93"/>
      <c r="N2" s="93"/>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57"/>
    </row>
    <row r="3" spans="1:50" s="32" customFormat="1" ht="12.75">
      <c r="A3" s="50"/>
      <c r="B3" s="89" t="s">
        <v>21</v>
      </c>
      <c r="C3" s="89"/>
      <c r="D3" s="89"/>
      <c r="E3" s="89"/>
      <c r="F3" s="89"/>
      <c r="G3" s="90"/>
      <c r="H3" s="90"/>
      <c r="I3" s="90"/>
      <c r="J3" s="90"/>
      <c r="K3" s="58"/>
      <c r="L3" s="82"/>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57"/>
    </row>
    <row r="4" spans="1:13" ht="12.75">
      <c r="A4" s="47"/>
      <c r="B4" s="91" t="s">
        <v>1</v>
      </c>
      <c r="C4" s="87" t="s">
        <v>22</v>
      </c>
      <c r="D4" s="87" t="s">
        <v>23</v>
      </c>
      <c r="E4" s="87" t="s">
        <v>4</v>
      </c>
      <c r="F4" s="87"/>
      <c r="G4" s="87" t="s">
        <v>5</v>
      </c>
      <c r="H4" s="87" t="s">
        <v>6</v>
      </c>
      <c r="I4" s="87" t="s">
        <v>7</v>
      </c>
      <c r="J4" s="87" t="s">
        <v>9</v>
      </c>
      <c r="L4" s="94"/>
      <c r="M4" s="88"/>
    </row>
    <row r="5" spans="1:13" ht="12.75">
      <c r="A5" s="47"/>
      <c r="B5" s="92"/>
      <c r="C5" s="87"/>
      <c r="D5" s="87"/>
      <c r="E5" s="29" t="s">
        <v>10</v>
      </c>
      <c r="F5" s="29" t="s">
        <v>11</v>
      </c>
      <c r="G5" s="87"/>
      <c r="H5" s="87"/>
      <c r="I5" s="87"/>
      <c r="J5" s="87"/>
      <c r="L5" s="94"/>
      <c r="M5" s="88"/>
    </row>
    <row r="6" spans="1:13" ht="17.25" customHeight="1">
      <c r="A6" s="47"/>
      <c r="B6" s="92"/>
      <c r="C6" s="87"/>
      <c r="D6" s="87"/>
      <c r="E6" s="29" t="s">
        <v>12</v>
      </c>
      <c r="F6" s="29" t="s">
        <v>12</v>
      </c>
      <c r="G6" s="29" t="s">
        <v>13</v>
      </c>
      <c r="H6" s="29" t="s">
        <v>24</v>
      </c>
      <c r="I6" s="29" t="s">
        <v>25</v>
      </c>
      <c r="J6" s="29" t="s">
        <v>26</v>
      </c>
      <c r="L6" s="94"/>
      <c r="M6" s="88"/>
    </row>
    <row r="7" spans="1:14" ht="12.75">
      <c r="A7" s="31">
        <v>1</v>
      </c>
      <c r="B7" s="29"/>
      <c r="L7" s="59"/>
      <c r="M7" s="83"/>
      <c r="N7" s="55"/>
    </row>
    <row r="8" spans="1:13" ht="12.75">
      <c r="A8" s="31">
        <v>2</v>
      </c>
      <c r="B8" s="29"/>
      <c r="L8" s="59"/>
      <c r="M8" s="48"/>
    </row>
    <row r="9" spans="1:13" ht="12.75">
      <c r="A9" s="31">
        <v>3</v>
      </c>
      <c r="B9" s="29"/>
      <c r="L9" s="59"/>
      <c r="M9" s="48"/>
    </row>
    <row r="10" spans="1:13" ht="12.75">
      <c r="A10" s="31">
        <v>4</v>
      </c>
      <c r="B10" s="29"/>
      <c r="L10" s="59"/>
      <c r="M10" s="48"/>
    </row>
    <row r="11" spans="1:13" ht="12.75">
      <c r="A11" s="31">
        <v>5</v>
      </c>
      <c r="B11" s="29"/>
      <c r="L11" s="59"/>
      <c r="M11" s="48"/>
    </row>
    <row r="12" spans="1:13" ht="12.75">
      <c r="A12" s="31">
        <v>6</v>
      </c>
      <c r="B12" s="29"/>
      <c r="L12" s="59"/>
      <c r="M12" s="48"/>
    </row>
    <row r="13" spans="1:13" ht="12.75">
      <c r="A13" s="31">
        <v>7</v>
      </c>
      <c r="B13" s="29"/>
      <c r="L13" s="59"/>
      <c r="M13" s="48"/>
    </row>
    <row r="14" spans="1:13" ht="12.75">
      <c r="A14" s="31">
        <v>8</v>
      </c>
      <c r="B14" s="29"/>
      <c r="L14" s="59"/>
      <c r="M14" s="48"/>
    </row>
    <row r="15" spans="1:13" ht="12.75">
      <c r="A15" s="31">
        <v>9</v>
      </c>
      <c r="B15" s="29"/>
      <c r="L15" s="59"/>
      <c r="M15" s="48"/>
    </row>
    <row r="16" spans="1:13" ht="12.75">
      <c r="A16" s="31">
        <v>10</v>
      </c>
      <c r="B16" s="29"/>
      <c r="L16" s="59"/>
      <c r="M16" s="48"/>
    </row>
    <row r="17" spans="1:13" ht="12.75">
      <c r="A17" s="31">
        <v>11</v>
      </c>
      <c r="B17" s="29"/>
      <c r="L17" s="59"/>
      <c r="M17" s="48"/>
    </row>
    <row r="18" spans="1:13" ht="12.75">
      <c r="A18" s="31">
        <v>12</v>
      </c>
      <c r="B18" s="87"/>
      <c r="C18" s="87"/>
      <c r="D18" s="87"/>
      <c r="L18" s="59"/>
      <c r="M18" s="48"/>
    </row>
    <row r="19" spans="1:13" ht="12.75">
      <c r="A19" s="31">
        <v>13</v>
      </c>
      <c r="L19" s="59"/>
      <c r="M19" s="48"/>
    </row>
    <row r="20" spans="1:13" ht="12.75">
      <c r="A20" s="31">
        <v>14</v>
      </c>
      <c r="L20" s="59"/>
      <c r="M20" s="48"/>
    </row>
    <row r="21" spans="1:13" ht="12.75">
      <c r="A21" s="31">
        <v>15</v>
      </c>
      <c r="L21" s="59"/>
      <c r="M21" s="48"/>
    </row>
    <row r="22" spans="1:13" ht="12.75">
      <c r="A22" s="31">
        <v>16</v>
      </c>
      <c r="L22" s="59"/>
      <c r="M22" s="48"/>
    </row>
    <row r="23" spans="1:13" ht="12.75">
      <c r="A23" s="31">
        <v>17</v>
      </c>
      <c r="L23" s="59"/>
      <c r="M23" s="48"/>
    </row>
    <row r="24" spans="1:13" ht="12.75">
      <c r="A24" s="31">
        <v>18</v>
      </c>
      <c r="L24" s="59"/>
      <c r="M24" s="48"/>
    </row>
    <row r="25" spans="1:13" ht="12.75">
      <c r="A25" s="31">
        <v>19</v>
      </c>
      <c r="L25" s="59"/>
      <c r="M25" s="48"/>
    </row>
    <row r="26" spans="1:13" ht="12.75">
      <c r="A26" s="31">
        <v>20</v>
      </c>
      <c r="L26" s="59"/>
      <c r="M26" s="48"/>
    </row>
    <row r="27" spans="1:13" ht="12.75">
      <c r="A27" s="31">
        <v>21</v>
      </c>
      <c r="L27" s="59"/>
      <c r="M27" s="48"/>
    </row>
    <row r="28" spans="1:13" ht="12.75">
      <c r="A28" s="31">
        <v>22</v>
      </c>
      <c r="L28" s="59"/>
      <c r="M28" s="48"/>
    </row>
    <row r="29" spans="1:13" ht="12.75">
      <c r="A29" s="31">
        <v>23</v>
      </c>
      <c r="L29" s="59"/>
      <c r="M29" s="48"/>
    </row>
    <row r="30" spans="1:13" ht="12.75">
      <c r="A30" s="31">
        <v>24</v>
      </c>
      <c r="L30" s="59"/>
      <c r="M30" s="48"/>
    </row>
    <row r="31" spans="1:13" ht="12.75">
      <c r="A31" s="31">
        <v>25</v>
      </c>
      <c r="L31" s="59"/>
      <c r="M31" s="48"/>
    </row>
    <row r="32" spans="1:13" ht="12.75">
      <c r="A32" s="31">
        <v>26</v>
      </c>
      <c r="C32" s="30"/>
      <c r="D32" s="30"/>
      <c r="L32" s="59"/>
      <c r="M32" s="48"/>
    </row>
    <row r="33" spans="1:13" ht="12.75">
      <c r="A33" s="31">
        <v>27</v>
      </c>
      <c r="L33" s="59"/>
      <c r="M33" s="48"/>
    </row>
    <row r="34" spans="1:13" ht="12.75">
      <c r="A34" s="31">
        <v>28</v>
      </c>
      <c r="L34" s="59"/>
      <c r="M34" s="48"/>
    </row>
    <row r="35" spans="1:13" ht="12.75">
      <c r="A35" s="31">
        <v>29</v>
      </c>
      <c r="L35" s="59"/>
      <c r="M35" s="48"/>
    </row>
    <row r="36" spans="1:13" ht="12.75">
      <c r="A36" s="31">
        <v>30</v>
      </c>
      <c r="L36" s="59"/>
      <c r="M36" s="48"/>
    </row>
    <row r="37" spans="1:13" ht="12.75">
      <c r="A37" s="31">
        <v>31</v>
      </c>
      <c r="L37" s="59"/>
      <c r="M37" s="48"/>
    </row>
    <row r="38" spans="1:13" ht="12.75">
      <c r="A38" s="31">
        <v>32</v>
      </c>
      <c r="L38" s="59"/>
      <c r="M38" s="48"/>
    </row>
    <row r="39" spans="1:13" ht="12.75">
      <c r="A39" s="31">
        <v>33</v>
      </c>
      <c r="L39" s="59"/>
      <c r="M39" s="48"/>
    </row>
    <row r="40" spans="1:13" ht="12.75">
      <c r="A40" s="31">
        <v>34</v>
      </c>
      <c r="L40" s="59"/>
      <c r="M40" s="48"/>
    </row>
    <row r="41" spans="1:13" ht="12.75">
      <c r="A41" s="31">
        <v>35</v>
      </c>
      <c r="L41" s="59"/>
      <c r="M41" s="48"/>
    </row>
    <row r="42" spans="1:13" ht="12.75">
      <c r="A42" s="31">
        <v>36</v>
      </c>
      <c r="L42" s="59"/>
      <c r="M42" s="48"/>
    </row>
    <row r="43" spans="1:13" ht="12.75">
      <c r="A43" s="31">
        <v>37</v>
      </c>
      <c r="L43" s="59"/>
      <c r="M43" s="48"/>
    </row>
    <row r="44" spans="1:13" ht="12.75">
      <c r="A44" s="31">
        <v>38</v>
      </c>
      <c r="L44" s="59"/>
      <c r="M44" s="48"/>
    </row>
    <row r="45" spans="1:13" ht="12.75">
      <c r="A45" s="31">
        <v>39</v>
      </c>
      <c r="L45" s="59"/>
      <c r="M45" s="48"/>
    </row>
    <row r="46" spans="1:13" ht="12.75">
      <c r="A46" s="31">
        <v>40</v>
      </c>
      <c r="L46" s="59"/>
      <c r="M46" s="48"/>
    </row>
    <row r="47" spans="1:13" ht="12.75">
      <c r="A47" s="31">
        <v>41</v>
      </c>
      <c r="L47" s="59"/>
      <c r="M47" s="48"/>
    </row>
    <row r="48" spans="1:13" ht="12.75">
      <c r="A48" s="31">
        <v>42</v>
      </c>
      <c r="L48" s="59"/>
      <c r="M48" s="48"/>
    </row>
    <row r="49" spans="1:13" ht="12.75">
      <c r="A49" s="31">
        <v>43</v>
      </c>
      <c r="L49" s="59"/>
      <c r="M49" s="48"/>
    </row>
    <row r="50" spans="1:13" ht="12.75">
      <c r="A50" s="31">
        <v>44</v>
      </c>
      <c r="L50" s="59"/>
      <c r="M50" s="48"/>
    </row>
    <row r="51" spans="1:13" ht="12.75">
      <c r="A51" s="31">
        <v>45</v>
      </c>
      <c r="L51" s="59"/>
      <c r="M51" s="48"/>
    </row>
    <row r="52" spans="1:13" ht="12.75">
      <c r="A52" s="31">
        <v>46</v>
      </c>
      <c r="L52" s="59"/>
      <c r="M52" s="48"/>
    </row>
    <row r="53" spans="1:13" ht="12.75">
      <c r="A53" s="31">
        <v>47</v>
      </c>
      <c r="L53" s="59"/>
      <c r="M53" s="48"/>
    </row>
    <row r="54" spans="1:13" ht="12.75">
      <c r="A54" s="31">
        <v>48</v>
      </c>
      <c r="L54" s="59"/>
      <c r="M54" s="48"/>
    </row>
    <row r="55" spans="1:13" ht="12.75">
      <c r="A55" s="31">
        <v>49</v>
      </c>
      <c r="L55" s="59"/>
      <c r="M55" s="48"/>
    </row>
    <row r="56" spans="1:13" ht="12.75">
      <c r="A56" s="31">
        <v>50</v>
      </c>
      <c r="L56" s="59"/>
      <c r="M56" s="48"/>
    </row>
    <row r="57" spans="1:13" ht="12.75">
      <c r="A57" s="31">
        <v>51</v>
      </c>
      <c r="L57" s="59"/>
      <c r="M57" s="48"/>
    </row>
    <row r="58" spans="1:13" ht="12.75">
      <c r="A58" s="31">
        <v>52</v>
      </c>
      <c r="L58" s="59"/>
      <c r="M58" s="48"/>
    </row>
    <row r="59" spans="1:13" ht="12.75">
      <c r="A59" s="31">
        <v>53</v>
      </c>
      <c r="L59" s="59"/>
      <c r="M59" s="48"/>
    </row>
    <row r="60" spans="1:13" ht="12.75">
      <c r="A60" s="31">
        <v>54</v>
      </c>
      <c r="L60" s="59"/>
      <c r="M60" s="48"/>
    </row>
    <row r="61" spans="1:13" ht="12.75">
      <c r="A61" s="31">
        <v>55</v>
      </c>
      <c r="L61" s="59"/>
      <c r="M61" s="48"/>
    </row>
    <row r="62" spans="1:13" ht="12.75">
      <c r="A62" s="31">
        <v>56</v>
      </c>
      <c r="L62" s="59"/>
      <c r="M62" s="48"/>
    </row>
    <row r="63" spans="1:13" ht="12.75">
      <c r="A63" s="31">
        <v>57</v>
      </c>
      <c r="L63" s="59"/>
      <c r="M63" s="48"/>
    </row>
    <row r="64" spans="1:13" ht="12.75">
      <c r="A64" s="31">
        <v>58</v>
      </c>
      <c r="L64" s="59"/>
      <c r="M64" s="48"/>
    </row>
    <row r="65" spans="1:13" ht="12.75">
      <c r="A65" s="31">
        <v>59</v>
      </c>
      <c r="L65" s="59"/>
      <c r="M65" s="48"/>
    </row>
    <row r="66" spans="1:13" ht="12.75">
      <c r="A66" s="31">
        <v>60</v>
      </c>
      <c r="L66" s="59"/>
      <c r="M66" s="48"/>
    </row>
    <row r="67" spans="1:13" ht="12.75">
      <c r="A67" s="31">
        <v>61</v>
      </c>
      <c r="L67" s="59"/>
      <c r="M67" s="48"/>
    </row>
    <row r="68" spans="1:13" ht="12.75">
      <c r="A68" s="31">
        <v>62</v>
      </c>
      <c r="L68" s="59"/>
      <c r="M68" s="48"/>
    </row>
    <row r="69" spans="1:13" ht="12.75">
      <c r="A69" s="31">
        <v>63</v>
      </c>
      <c r="L69" s="59"/>
      <c r="M69" s="48"/>
    </row>
    <row r="70" spans="1:13" ht="12.75">
      <c r="A70" s="31">
        <v>64</v>
      </c>
      <c r="L70" s="59"/>
      <c r="M70" s="48"/>
    </row>
    <row r="71" spans="1:13" ht="12.75">
      <c r="A71" s="31">
        <v>65</v>
      </c>
      <c r="L71" s="59"/>
      <c r="M71" s="48"/>
    </row>
    <row r="72" spans="1:13" ht="12.75">
      <c r="A72" s="31">
        <v>66</v>
      </c>
      <c r="L72" s="59"/>
      <c r="M72" s="48"/>
    </row>
    <row r="73" spans="1:13" ht="12.75">
      <c r="A73" s="31">
        <v>67</v>
      </c>
      <c r="L73" s="59"/>
      <c r="M73" s="48"/>
    </row>
    <row r="74" spans="1:13" ht="12.75">
      <c r="A74" s="31">
        <v>68</v>
      </c>
      <c r="L74" s="59"/>
      <c r="M74" s="48"/>
    </row>
    <row r="75" spans="1:13" ht="12.75">
      <c r="A75" s="31">
        <v>69</v>
      </c>
      <c r="L75" s="59"/>
      <c r="M75" s="48"/>
    </row>
    <row r="76" spans="1:13" ht="12.75">
      <c r="A76" s="31">
        <v>70</v>
      </c>
      <c r="L76" s="59"/>
      <c r="M76" s="48"/>
    </row>
    <row r="77" spans="1:13" ht="12.75">
      <c r="A77" s="31">
        <v>71</v>
      </c>
      <c r="L77" s="59"/>
      <c r="M77" s="48"/>
    </row>
    <row r="78" spans="1:13" ht="12.75">
      <c r="A78" s="31">
        <v>72</v>
      </c>
      <c r="L78" s="59"/>
      <c r="M78" s="48"/>
    </row>
    <row r="79" spans="1:13" ht="12.75">
      <c r="A79" s="31">
        <v>73</v>
      </c>
      <c r="L79" s="59"/>
      <c r="M79" s="48"/>
    </row>
    <row r="80" spans="1:13" ht="12.75">
      <c r="A80" s="31">
        <v>74</v>
      </c>
      <c r="L80" s="59"/>
      <c r="M80" s="48"/>
    </row>
    <row r="81" spans="1:13" ht="12.75">
      <c r="A81" s="31">
        <v>75</v>
      </c>
      <c r="L81" s="59"/>
      <c r="M81" s="48"/>
    </row>
    <row r="82" spans="1:13" ht="12.75">
      <c r="A82" s="31">
        <v>76</v>
      </c>
      <c r="L82" s="59"/>
      <c r="M82" s="48"/>
    </row>
    <row r="83" spans="1:13" ht="12.75">
      <c r="A83" s="31">
        <v>77</v>
      </c>
      <c r="L83" s="59"/>
      <c r="M83" s="48"/>
    </row>
    <row r="84" spans="1:13" ht="12.75">
      <c r="A84" s="31">
        <v>78</v>
      </c>
      <c r="L84" s="59"/>
      <c r="M84" s="48"/>
    </row>
    <row r="85" spans="1:13" ht="12.75">
      <c r="A85" s="31">
        <v>79</v>
      </c>
      <c r="L85" s="59"/>
      <c r="M85" s="48"/>
    </row>
    <row r="86" spans="1:13" ht="12.75">
      <c r="A86" s="31">
        <v>80</v>
      </c>
      <c r="L86" s="59"/>
      <c r="M86" s="48"/>
    </row>
    <row r="87" spans="1:13" ht="12.75">
      <c r="A87" s="31">
        <v>81</v>
      </c>
      <c r="L87" s="59"/>
      <c r="M87" s="48"/>
    </row>
    <row r="88" spans="1:13" ht="12.75">
      <c r="A88" s="31">
        <v>82</v>
      </c>
      <c r="L88" s="59"/>
      <c r="M88" s="48"/>
    </row>
    <row r="89" spans="1:13" ht="12.75">
      <c r="A89" s="31">
        <v>83</v>
      </c>
      <c r="L89" s="59"/>
      <c r="M89" s="48"/>
    </row>
    <row r="90" spans="1:13" ht="12.75">
      <c r="A90" s="31">
        <v>84</v>
      </c>
      <c r="L90" s="59"/>
      <c r="M90" s="48"/>
    </row>
    <row r="91" spans="1:13" ht="12.75">
      <c r="A91" s="31">
        <v>85</v>
      </c>
      <c r="L91" s="59"/>
      <c r="M91" s="48"/>
    </row>
    <row r="92" spans="1:13" ht="12.75">
      <c r="A92" s="31">
        <v>86</v>
      </c>
      <c r="L92" s="59"/>
      <c r="M92" s="48"/>
    </row>
    <row r="93" spans="1:13" ht="12.75">
      <c r="A93" s="31">
        <v>87</v>
      </c>
      <c r="L93" s="59"/>
      <c r="M93" s="48"/>
    </row>
    <row r="94" spans="1:13" ht="12.75">
      <c r="A94" s="31">
        <v>88</v>
      </c>
      <c r="L94" s="59"/>
      <c r="M94" s="48"/>
    </row>
    <row r="95" spans="1:13" ht="12.75">
      <c r="A95" s="31">
        <v>89</v>
      </c>
      <c r="L95" s="59"/>
      <c r="M95" s="48"/>
    </row>
    <row r="96" spans="1:13" ht="12.75">
      <c r="A96" s="31">
        <v>90</v>
      </c>
      <c r="L96" s="59"/>
      <c r="M96" s="48"/>
    </row>
    <row r="97" spans="1:13" ht="12.75">
      <c r="A97" s="31">
        <v>91</v>
      </c>
      <c r="L97" s="59"/>
      <c r="M97" s="48"/>
    </row>
    <row r="98" spans="1:13" ht="12.75">
      <c r="A98" s="31">
        <v>92</v>
      </c>
      <c r="L98" s="59"/>
      <c r="M98" s="48"/>
    </row>
    <row r="99" spans="1:13" ht="12.75">
      <c r="A99" s="31">
        <v>93</v>
      </c>
      <c r="L99" s="59"/>
      <c r="M99" s="48"/>
    </row>
    <row r="100" spans="1:13" ht="12.75">
      <c r="A100" s="31">
        <v>94</v>
      </c>
      <c r="L100" s="59"/>
      <c r="M100" s="48"/>
    </row>
    <row r="101" spans="1:13" ht="12.75">
      <c r="A101" s="31">
        <v>95</v>
      </c>
      <c r="L101" s="59"/>
      <c r="M101" s="48"/>
    </row>
    <row r="102" spans="1:13" ht="12.75">
      <c r="A102" s="31">
        <v>96</v>
      </c>
      <c r="L102" s="59"/>
      <c r="M102" s="48"/>
    </row>
    <row r="103" spans="1:13" ht="12.75">
      <c r="A103" s="31">
        <v>97</v>
      </c>
      <c r="L103" s="59"/>
      <c r="M103" s="48"/>
    </row>
    <row r="104" spans="1:13" ht="12.75">
      <c r="A104" s="31">
        <v>98</v>
      </c>
      <c r="L104" s="59"/>
      <c r="M104" s="48"/>
    </row>
    <row r="105" spans="1:13" ht="12.75">
      <c r="A105" s="31">
        <v>99</v>
      </c>
      <c r="L105" s="59"/>
      <c r="M105" s="48"/>
    </row>
    <row r="106" spans="1:13" ht="12.75">
      <c r="A106" s="31">
        <v>100</v>
      </c>
      <c r="L106" s="59"/>
      <c r="M106" s="48"/>
    </row>
    <row r="107" spans="1:13" ht="12.75">
      <c r="A107" s="31">
        <v>101</v>
      </c>
      <c r="L107" s="59"/>
      <c r="M107" s="48"/>
    </row>
    <row r="108" spans="1:13" ht="12.75">
      <c r="A108" s="31">
        <v>102</v>
      </c>
      <c r="L108" s="59"/>
      <c r="M108" s="48"/>
    </row>
    <row r="109" spans="1:13" ht="12.75">
      <c r="A109" s="31">
        <v>103</v>
      </c>
      <c r="L109" s="59"/>
      <c r="M109" s="48"/>
    </row>
    <row r="110" spans="1:13" ht="12.75">
      <c r="A110" s="31">
        <v>104</v>
      </c>
      <c r="L110" s="59"/>
      <c r="M110" s="48"/>
    </row>
    <row r="111" spans="1:13" ht="12.75">
      <c r="A111" s="31">
        <v>105</v>
      </c>
      <c r="L111" s="59"/>
      <c r="M111" s="48"/>
    </row>
    <row r="112" spans="1:13" ht="12.75">
      <c r="A112" s="31">
        <v>106</v>
      </c>
      <c r="L112" s="59"/>
      <c r="M112" s="48"/>
    </row>
    <row r="113" spans="1:13" ht="12.75">
      <c r="A113" s="31">
        <v>107</v>
      </c>
      <c r="L113" s="59"/>
      <c r="M113" s="48"/>
    </row>
    <row r="114" spans="1:13" ht="12.75">
      <c r="A114" s="31">
        <v>108</v>
      </c>
      <c r="L114" s="59"/>
      <c r="M114" s="48"/>
    </row>
    <row r="115" spans="1:13" ht="12.75">
      <c r="A115" s="31">
        <v>109</v>
      </c>
      <c r="L115" s="59"/>
      <c r="M115" s="48"/>
    </row>
    <row r="116" spans="1:13" ht="12.75">
      <c r="A116" s="31">
        <v>110</v>
      </c>
      <c r="L116" s="59"/>
      <c r="M116" s="48"/>
    </row>
    <row r="117" spans="1:13" ht="12.75">
      <c r="A117" s="31">
        <v>111</v>
      </c>
      <c r="L117" s="59"/>
      <c r="M117" s="48"/>
    </row>
    <row r="118" spans="1:13" ht="12.75">
      <c r="A118" s="31">
        <v>112</v>
      </c>
      <c r="L118" s="59"/>
      <c r="M118" s="48"/>
    </row>
    <row r="119" spans="1:13" ht="12.75">
      <c r="A119" s="31">
        <v>113</v>
      </c>
      <c r="L119" s="59"/>
      <c r="M119" s="48"/>
    </row>
    <row r="120" spans="1:13" ht="12.75">
      <c r="A120" s="31">
        <v>114</v>
      </c>
      <c r="L120" s="59"/>
      <c r="M120" s="48"/>
    </row>
    <row r="121" spans="1:13" ht="12.75">
      <c r="A121" s="31">
        <v>115</v>
      </c>
      <c r="L121" s="59"/>
      <c r="M121" s="48"/>
    </row>
    <row r="122" spans="1:13" ht="12.75">
      <c r="A122" s="31">
        <v>116</v>
      </c>
      <c r="L122" s="59"/>
      <c r="M122" s="48"/>
    </row>
    <row r="123" spans="1:13" ht="12.75">
      <c r="A123" s="31">
        <v>117</v>
      </c>
      <c r="L123" s="59"/>
      <c r="M123" s="48"/>
    </row>
    <row r="124" spans="1:13" ht="12.75">
      <c r="A124" s="31">
        <v>118</v>
      </c>
      <c r="L124" s="59"/>
      <c r="M124" s="48"/>
    </row>
    <row r="125" spans="1:13" ht="12.75">
      <c r="A125" s="31">
        <v>119</v>
      </c>
      <c r="L125" s="59"/>
      <c r="M125" s="48"/>
    </row>
    <row r="126" spans="1:13" ht="12.75">
      <c r="A126" s="31">
        <v>120</v>
      </c>
      <c r="L126" s="59"/>
      <c r="M126" s="48"/>
    </row>
    <row r="127" spans="1:13" ht="12.75">
      <c r="A127" s="31">
        <v>121</v>
      </c>
      <c r="L127" s="59"/>
      <c r="M127" s="48"/>
    </row>
    <row r="128" spans="1:13" ht="12.75">
      <c r="A128" s="31">
        <v>122</v>
      </c>
      <c r="L128" s="59"/>
      <c r="M128" s="48"/>
    </row>
    <row r="129" spans="1:13" ht="12.75">
      <c r="A129" s="31">
        <v>123</v>
      </c>
      <c r="L129" s="59"/>
      <c r="M129" s="48"/>
    </row>
    <row r="130" spans="1:13" ht="12.75">
      <c r="A130" s="31">
        <v>124</v>
      </c>
      <c r="L130" s="59"/>
      <c r="M130" s="48"/>
    </row>
    <row r="131" spans="1:13" ht="12.75">
      <c r="A131" s="31">
        <v>125</v>
      </c>
      <c r="L131" s="59"/>
      <c r="M131" s="48"/>
    </row>
    <row r="132" spans="1:13" ht="12.75">
      <c r="A132" s="31">
        <v>126</v>
      </c>
      <c r="L132" s="59"/>
      <c r="M132" s="48"/>
    </row>
    <row r="133" spans="1:13" ht="12.75">
      <c r="A133" s="31">
        <v>127</v>
      </c>
      <c r="L133" s="59"/>
      <c r="M133" s="48"/>
    </row>
    <row r="134" spans="1:13" ht="12.75">
      <c r="A134" s="31">
        <v>128</v>
      </c>
      <c r="L134" s="59"/>
      <c r="M134" s="48"/>
    </row>
    <row r="135" spans="1:13" ht="12.75">
      <c r="A135" s="31">
        <v>129</v>
      </c>
      <c r="L135" s="59"/>
      <c r="M135" s="48"/>
    </row>
    <row r="136" spans="1:13" ht="12.75">
      <c r="A136" s="31">
        <v>130</v>
      </c>
      <c r="L136" s="59"/>
      <c r="M136" s="48"/>
    </row>
    <row r="137" spans="1:13" ht="12.75">
      <c r="A137" s="31">
        <v>131</v>
      </c>
      <c r="L137" s="59"/>
      <c r="M137" s="48"/>
    </row>
    <row r="138" spans="1:13" ht="12.75">
      <c r="A138" s="31">
        <v>132</v>
      </c>
      <c r="L138" s="59"/>
      <c r="M138" s="48"/>
    </row>
    <row r="139" spans="1:13" ht="12.75">
      <c r="A139" s="31">
        <v>133</v>
      </c>
      <c r="L139" s="59"/>
      <c r="M139" s="48"/>
    </row>
    <row r="140" spans="1:13" ht="12.75">
      <c r="A140" s="31">
        <v>134</v>
      </c>
      <c r="L140" s="59"/>
      <c r="M140" s="48"/>
    </row>
    <row r="141" spans="1:13" ht="12.75">
      <c r="A141" s="31">
        <v>135</v>
      </c>
      <c r="L141" s="59"/>
      <c r="M141" s="48"/>
    </row>
    <row r="142" spans="1:13" ht="12.75">
      <c r="A142" s="31">
        <v>136</v>
      </c>
      <c r="L142" s="59"/>
      <c r="M142" s="48"/>
    </row>
    <row r="143" spans="1:13" ht="12.75">
      <c r="A143" s="31">
        <v>137</v>
      </c>
      <c r="L143" s="59"/>
      <c r="M143" s="48"/>
    </row>
    <row r="144" spans="1:13" ht="12.75">
      <c r="A144" s="31">
        <v>138</v>
      </c>
      <c r="L144" s="59"/>
      <c r="M144" s="48"/>
    </row>
    <row r="145" spans="1:13" ht="12.75">
      <c r="A145" s="31">
        <v>139</v>
      </c>
      <c r="L145" s="59"/>
      <c r="M145" s="48"/>
    </row>
    <row r="146" spans="1:13" ht="12.75">
      <c r="A146" s="31">
        <v>140</v>
      </c>
      <c r="L146" s="59"/>
      <c r="M146" s="48"/>
    </row>
    <row r="147" spans="1:13" ht="12.75">
      <c r="A147" s="31">
        <v>141</v>
      </c>
      <c r="L147" s="59"/>
      <c r="M147" s="48"/>
    </row>
    <row r="148" spans="1:13" ht="12.75">
      <c r="A148" s="31">
        <v>142</v>
      </c>
      <c r="L148" s="59"/>
      <c r="M148" s="48"/>
    </row>
    <row r="149" spans="1:13" ht="12.75">
      <c r="A149" s="31">
        <v>143</v>
      </c>
      <c r="L149" s="59"/>
      <c r="M149" s="48"/>
    </row>
    <row r="150" spans="1:13" ht="12.75">
      <c r="A150" s="31">
        <v>144</v>
      </c>
      <c r="L150" s="59"/>
      <c r="M150" s="48"/>
    </row>
    <row r="151" spans="1:13" ht="12.75">
      <c r="A151" s="31">
        <v>145</v>
      </c>
      <c r="L151" s="59"/>
      <c r="M151" s="48"/>
    </row>
    <row r="152" spans="1:13" ht="12.75">
      <c r="A152" s="31">
        <v>146</v>
      </c>
      <c r="L152" s="59"/>
      <c r="M152" s="48"/>
    </row>
    <row r="153" spans="1:13" ht="12.75">
      <c r="A153" s="31">
        <v>147</v>
      </c>
      <c r="L153" s="59"/>
      <c r="M153" s="48"/>
    </row>
    <row r="154" spans="1:13" ht="12.75">
      <c r="A154" s="31">
        <v>148</v>
      </c>
      <c r="L154" s="59"/>
      <c r="M154" s="48"/>
    </row>
    <row r="155" spans="1:13" ht="12.75">
      <c r="A155" s="31">
        <v>149</v>
      </c>
      <c r="L155" s="59"/>
      <c r="M155" s="48"/>
    </row>
    <row r="156" spans="1:13" ht="12.75">
      <c r="A156" s="31">
        <v>150</v>
      </c>
      <c r="L156" s="59"/>
      <c r="M156" s="48"/>
    </row>
    <row r="157" spans="1:13" ht="12.75">
      <c r="A157" s="31">
        <v>151</v>
      </c>
      <c r="L157" s="59"/>
      <c r="M157" s="48"/>
    </row>
    <row r="158" spans="1:13" ht="12.75">
      <c r="A158" s="31">
        <v>152</v>
      </c>
      <c r="L158" s="59"/>
      <c r="M158" s="48"/>
    </row>
    <row r="159" spans="1:13" ht="12.75">
      <c r="A159" s="31">
        <v>153</v>
      </c>
      <c r="L159" s="59"/>
      <c r="M159" s="48"/>
    </row>
    <row r="160" spans="1:13" ht="12.75">
      <c r="A160" s="31">
        <v>154</v>
      </c>
      <c r="L160" s="59"/>
      <c r="M160" s="48"/>
    </row>
    <row r="161" spans="1:13" ht="12.75">
      <c r="A161" s="31">
        <v>155</v>
      </c>
      <c r="L161" s="59"/>
      <c r="M161" s="48"/>
    </row>
    <row r="162" spans="1:13" ht="12.75">
      <c r="A162" s="31">
        <v>156</v>
      </c>
      <c r="L162" s="59"/>
      <c r="M162" s="48"/>
    </row>
    <row r="163" spans="1:13" ht="12.75">
      <c r="A163" s="31">
        <v>157</v>
      </c>
      <c r="L163" s="59"/>
      <c r="M163" s="48"/>
    </row>
    <row r="164" spans="1:13" ht="12.75">
      <c r="A164" s="31">
        <v>158</v>
      </c>
      <c r="L164" s="59"/>
      <c r="M164" s="48"/>
    </row>
    <row r="165" spans="1:13" ht="12.75">
      <c r="A165" s="31">
        <v>159</v>
      </c>
      <c r="L165" s="59"/>
      <c r="M165" s="48"/>
    </row>
    <row r="166" spans="1:13" ht="12.75">
      <c r="A166" s="31">
        <v>160</v>
      </c>
      <c r="L166" s="59"/>
      <c r="M166" s="48"/>
    </row>
    <row r="167" spans="1:13" ht="12.75">
      <c r="A167" s="31">
        <v>161</v>
      </c>
      <c r="L167" s="59"/>
      <c r="M167" s="48"/>
    </row>
    <row r="168" spans="1:13" ht="12.75">
      <c r="A168" s="31">
        <v>162</v>
      </c>
      <c r="L168" s="59"/>
      <c r="M168" s="48"/>
    </row>
    <row r="169" spans="1:13" ht="12.75">
      <c r="A169" s="31">
        <v>163</v>
      </c>
      <c r="L169" s="59"/>
      <c r="M169" s="48"/>
    </row>
    <row r="170" spans="1:13" ht="12.75">
      <c r="A170" s="31">
        <v>164</v>
      </c>
      <c r="L170" s="59"/>
      <c r="M170" s="48"/>
    </row>
    <row r="171" spans="1:13" ht="12.75">
      <c r="A171" s="31">
        <v>165</v>
      </c>
      <c r="L171" s="59"/>
      <c r="M171" s="48"/>
    </row>
    <row r="172" spans="1:13" ht="12.75">
      <c r="A172" s="31">
        <v>166</v>
      </c>
      <c r="L172" s="59"/>
      <c r="M172" s="48"/>
    </row>
    <row r="173" spans="1:13" ht="12.75">
      <c r="A173" s="31">
        <v>167</v>
      </c>
      <c r="L173" s="59"/>
      <c r="M173" s="48"/>
    </row>
    <row r="174" spans="1:13" ht="12.75">
      <c r="A174" s="31">
        <v>168</v>
      </c>
      <c r="L174" s="59"/>
      <c r="M174" s="48"/>
    </row>
    <row r="175" spans="1:13" ht="12.75">
      <c r="A175" s="31">
        <v>169</v>
      </c>
      <c r="L175" s="59"/>
      <c r="M175" s="48"/>
    </row>
    <row r="176" spans="1:13" ht="12.75">
      <c r="A176" s="31">
        <v>170</v>
      </c>
      <c r="L176" s="59"/>
      <c r="M176" s="48"/>
    </row>
    <row r="177" spans="1:13" ht="12.75">
      <c r="A177" s="31">
        <v>171</v>
      </c>
      <c r="L177" s="59"/>
      <c r="M177" s="48"/>
    </row>
    <row r="178" spans="1:13" ht="12.75">
      <c r="A178" s="31">
        <v>172</v>
      </c>
      <c r="L178" s="59"/>
      <c r="M178" s="48"/>
    </row>
    <row r="179" spans="1:13" ht="12.75">
      <c r="A179" s="31">
        <v>173</v>
      </c>
      <c r="L179" s="59"/>
      <c r="M179" s="48"/>
    </row>
    <row r="180" spans="1:13" ht="12.75">
      <c r="A180" s="31">
        <v>174</v>
      </c>
      <c r="L180" s="59"/>
      <c r="M180" s="48"/>
    </row>
    <row r="181" spans="1:13" ht="12.75">
      <c r="A181" s="31">
        <v>175</v>
      </c>
      <c r="L181" s="59"/>
      <c r="M181" s="48"/>
    </row>
    <row r="182" spans="1:13" ht="12.75">
      <c r="A182" s="31">
        <v>176</v>
      </c>
      <c r="L182" s="59"/>
      <c r="M182" s="48"/>
    </row>
    <row r="183" spans="1:13" ht="12.75">
      <c r="A183" s="31">
        <v>177</v>
      </c>
      <c r="L183" s="59"/>
      <c r="M183" s="48"/>
    </row>
    <row r="184" spans="1:13" ht="12.75">
      <c r="A184" s="31">
        <v>178</v>
      </c>
      <c r="L184" s="59"/>
      <c r="M184" s="48"/>
    </row>
    <row r="185" spans="1:13" ht="12.75">
      <c r="A185" s="31">
        <v>179</v>
      </c>
      <c r="L185" s="59"/>
      <c r="M185" s="48"/>
    </row>
    <row r="186" spans="1:13" ht="12.75">
      <c r="A186" s="31">
        <v>180</v>
      </c>
      <c r="L186" s="59"/>
      <c r="M186" s="48"/>
    </row>
    <row r="187" spans="1:13" ht="12.75">
      <c r="A187" s="31">
        <v>181</v>
      </c>
      <c r="L187" s="59"/>
      <c r="M187" s="48"/>
    </row>
    <row r="188" spans="1:13" ht="12.75">
      <c r="A188" s="31">
        <v>182</v>
      </c>
      <c r="L188" s="59"/>
      <c r="M188" s="48"/>
    </row>
    <row r="189" spans="1:13" ht="12.75">
      <c r="A189" s="31">
        <v>183</v>
      </c>
      <c r="L189" s="59"/>
      <c r="M189" s="48"/>
    </row>
    <row r="190" spans="1:13" ht="12.75">
      <c r="A190" s="31">
        <v>184</v>
      </c>
      <c r="L190" s="59"/>
      <c r="M190" s="48"/>
    </row>
    <row r="191" spans="1:13" ht="12.75">
      <c r="A191" s="31">
        <v>185</v>
      </c>
      <c r="L191" s="59"/>
      <c r="M191" s="48"/>
    </row>
    <row r="192" spans="1:13" ht="12.75">
      <c r="A192" s="31">
        <v>186</v>
      </c>
      <c r="L192" s="59"/>
      <c r="M192" s="48"/>
    </row>
    <row r="193" spans="1:13" ht="12.75">
      <c r="A193" s="31">
        <v>187</v>
      </c>
      <c r="L193" s="59"/>
      <c r="M193" s="48"/>
    </row>
    <row r="194" spans="1:13" ht="12.75">
      <c r="A194" s="31">
        <v>188</v>
      </c>
      <c r="L194" s="59"/>
      <c r="M194" s="48"/>
    </row>
    <row r="195" spans="1:13" ht="12.75">
      <c r="A195" s="31">
        <v>189</v>
      </c>
      <c r="L195" s="59"/>
      <c r="M195" s="48"/>
    </row>
    <row r="196" spans="1:13" ht="12.75">
      <c r="A196" s="31">
        <v>190</v>
      </c>
      <c r="L196" s="59"/>
      <c r="M196" s="48"/>
    </row>
    <row r="197" spans="1:13" ht="12.75">
      <c r="A197" s="31">
        <v>191</v>
      </c>
      <c r="L197" s="59"/>
      <c r="M197" s="48"/>
    </row>
    <row r="198" spans="1:13" ht="12.75">
      <c r="A198" s="31">
        <v>192</v>
      </c>
      <c r="L198" s="59"/>
      <c r="M198" s="48"/>
    </row>
    <row r="199" spans="1:13" ht="12.75">
      <c r="A199" s="31">
        <v>193</v>
      </c>
      <c r="L199" s="59"/>
      <c r="M199" s="48"/>
    </row>
    <row r="200" spans="1:13" ht="12.75">
      <c r="A200" s="31">
        <v>194</v>
      </c>
      <c r="L200" s="59"/>
      <c r="M200" s="48"/>
    </row>
    <row r="201" spans="1:13" ht="12.75">
      <c r="A201" s="31">
        <v>195</v>
      </c>
      <c r="L201" s="59"/>
      <c r="M201" s="48"/>
    </row>
    <row r="202" spans="1:13" ht="12.75">
      <c r="A202" s="31">
        <v>196</v>
      </c>
      <c r="L202" s="59"/>
      <c r="M202" s="48"/>
    </row>
    <row r="203" spans="1:13" ht="12.75">
      <c r="A203" s="31">
        <v>197</v>
      </c>
      <c r="L203" s="59"/>
      <c r="M203" s="48"/>
    </row>
    <row r="204" spans="1:13" ht="12.75">
      <c r="A204" s="31">
        <v>198</v>
      </c>
      <c r="L204" s="59"/>
      <c r="M204" s="48"/>
    </row>
    <row r="205" spans="1:13" ht="12.75">
      <c r="A205" s="31">
        <v>199</v>
      </c>
      <c r="L205" s="59"/>
      <c r="M205" s="48"/>
    </row>
    <row r="206" spans="1:13" ht="12.75">
      <c r="A206" s="31">
        <v>200</v>
      </c>
      <c r="L206" s="59"/>
      <c r="M206" s="48"/>
    </row>
    <row r="207" spans="1:13" ht="12.75">
      <c r="A207" s="31">
        <v>201</v>
      </c>
      <c r="L207" s="59"/>
      <c r="M207" s="48"/>
    </row>
    <row r="208" spans="1:13" ht="12.75">
      <c r="A208" s="31">
        <v>202</v>
      </c>
      <c r="L208" s="59"/>
      <c r="M208" s="48"/>
    </row>
    <row r="209" spans="1:13" ht="12.75">
      <c r="A209" s="31">
        <v>203</v>
      </c>
      <c r="L209" s="59"/>
      <c r="M209" s="48"/>
    </row>
    <row r="210" spans="1:13" ht="12.75">
      <c r="A210" s="31">
        <v>204</v>
      </c>
      <c r="L210" s="59"/>
      <c r="M210" s="48"/>
    </row>
    <row r="211" spans="1:13" ht="12.75">
      <c r="A211" s="31">
        <v>205</v>
      </c>
      <c r="L211" s="59"/>
      <c r="M211" s="48"/>
    </row>
    <row r="212" spans="1:13" ht="12.75">
      <c r="A212" s="31">
        <v>206</v>
      </c>
      <c r="L212" s="59"/>
      <c r="M212" s="48"/>
    </row>
    <row r="213" spans="1:13" ht="12.75">
      <c r="A213" s="31">
        <v>207</v>
      </c>
      <c r="L213" s="59"/>
      <c r="M213" s="48"/>
    </row>
    <row r="214" spans="1:13" ht="12.75">
      <c r="A214" s="31">
        <v>208</v>
      </c>
      <c r="L214" s="59"/>
      <c r="M214" s="48"/>
    </row>
    <row r="215" spans="1:13" ht="12.75">
      <c r="A215" s="31">
        <v>209</v>
      </c>
      <c r="L215" s="59"/>
      <c r="M215" s="48"/>
    </row>
    <row r="216" spans="1:13" ht="12.75">
      <c r="A216" s="31">
        <v>210</v>
      </c>
      <c r="L216" s="59"/>
      <c r="M216" s="48"/>
    </row>
    <row r="217" spans="1:13" ht="12.75">
      <c r="A217" s="31">
        <v>211</v>
      </c>
      <c r="L217" s="59"/>
      <c r="M217" s="48"/>
    </row>
    <row r="218" spans="1:13" ht="12.75">
      <c r="A218" s="31">
        <v>212</v>
      </c>
      <c r="L218" s="59"/>
      <c r="M218" s="48"/>
    </row>
    <row r="219" spans="1:13" ht="12.75">
      <c r="A219" s="31">
        <v>213</v>
      </c>
      <c r="L219" s="59"/>
      <c r="M219" s="48"/>
    </row>
    <row r="220" spans="1:13" ht="12.75">
      <c r="A220" s="31">
        <v>214</v>
      </c>
      <c r="L220" s="59"/>
      <c r="M220" s="48"/>
    </row>
    <row r="221" spans="1:13" ht="12.75">
      <c r="A221" s="31">
        <v>215</v>
      </c>
      <c r="L221" s="59"/>
      <c r="M221" s="48"/>
    </row>
    <row r="222" spans="1:13" ht="12.75">
      <c r="A222" s="31">
        <v>216</v>
      </c>
      <c r="L222" s="59"/>
      <c r="M222" s="48"/>
    </row>
    <row r="223" spans="1:13" ht="12.75">
      <c r="A223" s="31">
        <v>217</v>
      </c>
      <c r="L223" s="59"/>
      <c r="M223" s="48"/>
    </row>
    <row r="224" spans="1:13" ht="12.75">
      <c r="A224" s="31">
        <v>218</v>
      </c>
      <c r="L224" s="59"/>
      <c r="M224" s="48"/>
    </row>
    <row r="225" spans="1:13" ht="12.75">
      <c r="A225" s="31">
        <v>219</v>
      </c>
      <c r="L225" s="59"/>
      <c r="M225" s="48"/>
    </row>
    <row r="226" spans="1:13" ht="12.75">
      <c r="A226" s="31">
        <v>220</v>
      </c>
      <c r="L226" s="59"/>
      <c r="M226" s="48"/>
    </row>
    <row r="227" spans="1:13" ht="12.75">
      <c r="A227" s="31">
        <v>221</v>
      </c>
      <c r="L227" s="59"/>
      <c r="M227" s="48"/>
    </row>
    <row r="228" spans="1:13" ht="12.75">
      <c r="A228" s="31">
        <v>222</v>
      </c>
      <c r="L228" s="59"/>
      <c r="M228" s="48"/>
    </row>
    <row r="229" spans="1:13" ht="12.75">
      <c r="A229" s="31">
        <v>223</v>
      </c>
      <c r="L229" s="59"/>
      <c r="M229" s="48"/>
    </row>
    <row r="230" spans="1:13" ht="12.75">
      <c r="A230" s="31">
        <v>224</v>
      </c>
      <c r="L230" s="59"/>
      <c r="M230" s="48"/>
    </row>
    <row r="231" spans="1:13" ht="12.75">
      <c r="A231" s="31">
        <v>225</v>
      </c>
      <c r="L231" s="59"/>
      <c r="M231" s="48"/>
    </row>
    <row r="232" spans="1:13" ht="12.75">
      <c r="A232" s="31">
        <v>226</v>
      </c>
      <c r="L232" s="59"/>
      <c r="M232" s="48"/>
    </row>
    <row r="233" spans="1:13" ht="12.75">
      <c r="A233" s="31">
        <v>227</v>
      </c>
      <c r="L233" s="59"/>
      <c r="M233" s="48"/>
    </row>
    <row r="234" spans="1:13" ht="12.75">
      <c r="A234" s="31">
        <v>228</v>
      </c>
      <c r="L234" s="59"/>
      <c r="M234" s="48"/>
    </row>
    <row r="235" spans="1:13" ht="12.75">
      <c r="A235" s="31">
        <v>229</v>
      </c>
      <c r="L235" s="59"/>
      <c r="M235" s="48"/>
    </row>
    <row r="236" spans="1:13" ht="12.75">
      <c r="A236" s="31">
        <v>230</v>
      </c>
      <c r="L236" s="59"/>
      <c r="M236" s="48"/>
    </row>
    <row r="237" spans="1:13" ht="12.75">
      <c r="A237" s="31">
        <v>231</v>
      </c>
      <c r="L237" s="59"/>
      <c r="M237" s="48"/>
    </row>
    <row r="238" spans="1:13" ht="12.75">
      <c r="A238" s="31">
        <v>232</v>
      </c>
      <c r="L238" s="59"/>
      <c r="M238" s="48"/>
    </row>
    <row r="239" spans="1:13" ht="12.75">
      <c r="A239" s="31">
        <v>233</v>
      </c>
      <c r="L239" s="59"/>
      <c r="M239" s="48"/>
    </row>
    <row r="240" spans="1:13" ht="12.75">
      <c r="A240" s="31">
        <v>234</v>
      </c>
      <c r="L240" s="59"/>
      <c r="M240" s="48"/>
    </row>
    <row r="241" spans="1:13" ht="12.75">
      <c r="A241" s="31">
        <v>235</v>
      </c>
      <c r="L241" s="59"/>
      <c r="M241" s="48"/>
    </row>
    <row r="242" spans="1:13" ht="12.75">
      <c r="A242" s="31">
        <v>236</v>
      </c>
      <c r="L242" s="59"/>
      <c r="M242" s="48"/>
    </row>
    <row r="243" spans="1:13" ht="12.75">
      <c r="A243" s="31">
        <v>237</v>
      </c>
      <c r="L243" s="59"/>
      <c r="M243" s="48"/>
    </row>
    <row r="244" spans="1:13" ht="12.75">
      <c r="A244" s="31">
        <v>238</v>
      </c>
      <c r="L244" s="59"/>
      <c r="M244" s="48"/>
    </row>
    <row r="245" spans="1:13" ht="12.75">
      <c r="A245" s="31">
        <v>239</v>
      </c>
      <c r="L245" s="59"/>
      <c r="M245" s="48"/>
    </row>
    <row r="246" spans="1:13" ht="12.75">
      <c r="A246" s="31">
        <v>240</v>
      </c>
      <c r="L246" s="59"/>
      <c r="M246" s="48"/>
    </row>
    <row r="247" spans="1:13" ht="12.75">
      <c r="A247" s="31">
        <v>241</v>
      </c>
      <c r="L247" s="59"/>
      <c r="M247" s="48"/>
    </row>
    <row r="248" spans="1:13" ht="12.75">
      <c r="A248" s="31">
        <v>242</v>
      </c>
      <c r="L248" s="59"/>
      <c r="M248" s="48"/>
    </row>
    <row r="249" spans="1:13" ht="12.75">
      <c r="A249" s="31">
        <v>243</v>
      </c>
      <c r="L249" s="59"/>
      <c r="M249" s="48"/>
    </row>
    <row r="250" spans="1:13" ht="12.75">
      <c r="A250" s="31">
        <v>244</v>
      </c>
      <c r="L250" s="59"/>
      <c r="M250" s="48"/>
    </row>
    <row r="251" spans="1:13" ht="12.75">
      <c r="A251" s="31">
        <v>245</v>
      </c>
      <c r="L251" s="59"/>
      <c r="M251" s="48"/>
    </row>
    <row r="252" spans="1:13" ht="12.75">
      <c r="A252" s="31">
        <v>246</v>
      </c>
      <c r="L252" s="59"/>
      <c r="M252" s="48"/>
    </row>
    <row r="253" spans="1:13" ht="12.75">
      <c r="A253" s="31">
        <v>247</v>
      </c>
      <c r="L253" s="59"/>
      <c r="M253" s="48"/>
    </row>
    <row r="254" spans="1:13" ht="12.75">
      <c r="A254" s="31">
        <v>248</v>
      </c>
      <c r="L254" s="59"/>
      <c r="M254" s="48"/>
    </row>
    <row r="255" spans="1:13" ht="12.75">
      <c r="A255" s="31">
        <v>249</v>
      </c>
      <c r="L255" s="59"/>
      <c r="M255" s="48"/>
    </row>
    <row r="256" spans="1:13" ht="12.75">
      <c r="A256" s="31">
        <v>250</v>
      </c>
      <c r="L256" s="59"/>
      <c r="M256" s="48"/>
    </row>
    <row r="257" spans="1:13" ht="12.75">
      <c r="A257" s="31">
        <v>251</v>
      </c>
      <c r="L257" s="59"/>
      <c r="M257" s="48"/>
    </row>
    <row r="258" spans="1:13" ht="12.75">
      <c r="A258" s="31">
        <v>252</v>
      </c>
      <c r="L258" s="59"/>
      <c r="M258" s="48"/>
    </row>
    <row r="259" spans="1:13" ht="12.75">
      <c r="A259" s="31">
        <v>253</v>
      </c>
      <c r="L259" s="59"/>
      <c r="M259" s="48"/>
    </row>
    <row r="260" spans="1:13" ht="12.75">
      <c r="A260" s="31">
        <v>254</v>
      </c>
      <c r="L260" s="59"/>
      <c r="M260" s="48"/>
    </row>
    <row r="261" spans="1:13" ht="12.75">
      <c r="A261" s="31">
        <v>255</v>
      </c>
      <c r="L261" s="59"/>
      <c r="M261" s="48"/>
    </row>
    <row r="262" spans="1:13" ht="12.75">
      <c r="A262" s="31">
        <v>256</v>
      </c>
      <c r="L262" s="59"/>
      <c r="M262" s="48"/>
    </row>
    <row r="263" spans="1:13" ht="12.75">
      <c r="A263" s="31">
        <v>257</v>
      </c>
      <c r="L263" s="59"/>
      <c r="M263" s="48"/>
    </row>
    <row r="264" spans="1:13" ht="12.75">
      <c r="A264" s="31">
        <v>258</v>
      </c>
      <c r="L264" s="59"/>
      <c r="M264" s="48"/>
    </row>
    <row r="265" spans="1:13" ht="12.75">
      <c r="A265" s="31">
        <v>259</v>
      </c>
      <c r="L265" s="59"/>
      <c r="M265" s="48"/>
    </row>
    <row r="266" spans="1:13" ht="12.75">
      <c r="A266" s="31">
        <v>260</v>
      </c>
      <c r="L266" s="59"/>
      <c r="M266" s="48"/>
    </row>
    <row r="267" spans="1:13" ht="12.75">
      <c r="A267" s="31">
        <v>261</v>
      </c>
      <c r="L267" s="59"/>
      <c r="M267" s="48"/>
    </row>
    <row r="268" spans="1:13" ht="12.75">
      <c r="A268" s="31">
        <v>262</v>
      </c>
      <c r="L268" s="59"/>
      <c r="M268" s="48"/>
    </row>
    <row r="269" spans="1:13" ht="12.75">
      <c r="A269" s="31">
        <v>263</v>
      </c>
      <c r="L269" s="59"/>
      <c r="M269" s="48"/>
    </row>
    <row r="270" spans="1:13" ht="12.75">
      <c r="A270" s="31">
        <v>264</v>
      </c>
      <c r="L270" s="59"/>
      <c r="M270" s="48"/>
    </row>
    <row r="271" spans="1:13" ht="12.75">
      <c r="A271" s="31">
        <v>265</v>
      </c>
      <c r="L271" s="59"/>
      <c r="M271" s="48"/>
    </row>
    <row r="272" spans="1:13" ht="12.75">
      <c r="A272" s="31">
        <v>266</v>
      </c>
      <c r="L272" s="59"/>
      <c r="M272" s="48"/>
    </row>
    <row r="273" spans="1:13" ht="12.75">
      <c r="A273" s="31">
        <v>267</v>
      </c>
      <c r="L273" s="59"/>
      <c r="M273" s="48"/>
    </row>
    <row r="274" spans="1:13" ht="12.75">
      <c r="A274" s="31">
        <v>268</v>
      </c>
      <c r="L274" s="59"/>
      <c r="M274" s="48"/>
    </row>
    <row r="275" spans="1:13" ht="12.75">
      <c r="A275" s="31">
        <v>269</v>
      </c>
      <c r="L275" s="59"/>
      <c r="M275" s="48"/>
    </row>
    <row r="276" spans="1:13" ht="12.75">
      <c r="A276" s="31">
        <v>270</v>
      </c>
      <c r="L276" s="59"/>
      <c r="M276" s="48"/>
    </row>
    <row r="277" spans="1:13" ht="12.75">
      <c r="A277" s="31">
        <v>271</v>
      </c>
      <c r="L277" s="59"/>
      <c r="M277" s="48"/>
    </row>
    <row r="278" spans="1:13" ht="12.75">
      <c r="A278" s="31">
        <v>272</v>
      </c>
      <c r="L278" s="59"/>
      <c r="M278" s="48"/>
    </row>
    <row r="279" spans="1:13" ht="12.75">
      <c r="A279" s="31">
        <v>273</v>
      </c>
      <c r="L279" s="59"/>
      <c r="M279" s="48"/>
    </row>
    <row r="280" spans="1:13" ht="12.75">
      <c r="A280" s="31">
        <v>274</v>
      </c>
      <c r="L280" s="59"/>
      <c r="M280" s="48"/>
    </row>
    <row r="281" spans="1:13" ht="12.75">
      <c r="A281" s="31">
        <v>275</v>
      </c>
      <c r="L281" s="59"/>
      <c r="M281" s="48"/>
    </row>
    <row r="282" spans="1:13" ht="12.75">
      <c r="A282" s="31">
        <v>276</v>
      </c>
      <c r="L282" s="59"/>
      <c r="M282" s="48"/>
    </row>
    <row r="283" spans="1:13" ht="12.75">
      <c r="A283" s="31">
        <v>277</v>
      </c>
      <c r="L283" s="59"/>
      <c r="M283" s="48"/>
    </row>
    <row r="284" spans="1:13" ht="12.75">
      <c r="A284" s="31">
        <v>278</v>
      </c>
      <c r="L284" s="59"/>
      <c r="M284" s="48"/>
    </row>
    <row r="285" spans="1:13" ht="12.75">
      <c r="A285" s="31">
        <v>279</v>
      </c>
      <c r="L285" s="59"/>
      <c r="M285" s="48"/>
    </row>
    <row r="286" spans="1:13" ht="12.75">
      <c r="A286" s="31">
        <v>280</v>
      </c>
      <c r="L286" s="59"/>
      <c r="M286" s="48"/>
    </row>
    <row r="287" spans="1:13" ht="12.75">
      <c r="A287" s="31">
        <v>281</v>
      </c>
      <c r="L287" s="59"/>
      <c r="M287" s="48"/>
    </row>
    <row r="288" spans="1:13" ht="12.75">
      <c r="A288" s="31">
        <v>282</v>
      </c>
      <c r="L288" s="59"/>
      <c r="M288" s="48"/>
    </row>
    <row r="289" spans="1:13" ht="12.75">
      <c r="A289" s="31">
        <v>283</v>
      </c>
      <c r="L289" s="59"/>
      <c r="M289" s="48"/>
    </row>
    <row r="290" spans="1:13" ht="12.75">
      <c r="A290" s="31">
        <v>284</v>
      </c>
      <c r="L290" s="59"/>
      <c r="M290" s="48"/>
    </row>
    <row r="291" spans="1:13" ht="12.75">
      <c r="A291" s="31">
        <v>285</v>
      </c>
      <c r="L291" s="59"/>
      <c r="M291" s="48"/>
    </row>
    <row r="292" spans="1:13" ht="12.75">
      <c r="A292" s="31">
        <v>286</v>
      </c>
      <c r="L292" s="59"/>
      <c r="M292" s="48"/>
    </row>
    <row r="293" spans="1:13" ht="12.75">
      <c r="A293" s="31">
        <v>287</v>
      </c>
      <c r="L293" s="59"/>
      <c r="M293" s="48"/>
    </row>
    <row r="294" spans="1:13" ht="12.75">
      <c r="A294" s="31">
        <v>288</v>
      </c>
      <c r="L294" s="59"/>
      <c r="M294" s="48"/>
    </row>
    <row r="295" spans="1:13" ht="12.75">
      <c r="A295" s="31">
        <v>289</v>
      </c>
      <c r="L295" s="59"/>
      <c r="M295" s="48"/>
    </row>
    <row r="296" spans="1:13" ht="12.75">
      <c r="A296" s="31">
        <v>290</v>
      </c>
      <c r="L296" s="59"/>
      <c r="M296" s="48"/>
    </row>
    <row r="297" spans="1:13" ht="12.75">
      <c r="A297" s="31">
        <v>291</v>
      </c>
      <c r="L297" s="59"/>
      <c r="M297" s="48"/>
    </row>
    <row r="298" spans="1:13" ht="12.75">
      <c r="A298" s="31">
        <v>292</v>
      </c>
      <c r="L298" s="59"/>
      <c r="M298" s="48"/>
    </row>
    <row r="299" spans="1:13" ht="12.75">
      <c r="A299" s="31">
        <v>293</v>
      </c>
      <c r="L299" s="59"/>
      <c r="M299" s="48"/>
    </row>
    <row r="300" spans="1:13" ht="12.75">
      <c r="A300" s="31">
        <v>294</v>
      </c>
      <c r="L300" s="59"/>
      <c r="M300" s="48"/>
    </row>
    <row r="301" spans="1:13" ht="12.75">
      <c r="A301" s="31">
        <v>295</v>
      </c>
      <c r="L301" s="59"/>
      <c r="M301" s="48"/>
    </row>
    <row r="302" spans="1:13" ht="12.75">
      <c r="A302" s="31">
        <v>296</v>
      </c>
      <c r="L302" s="59"/>
      <c r="M302" s="48"/>
    </row>
    <row r="303" spans="1:13" ht="12.75">
      <c r="A303" s="31">
        <v>297</v>
      </c>
      <c r="L303" s="59"/>
      <c r="M303" s="48"/>
    </row>
    <row r="304" spans="1:13" ht="12.75">
      <c r="A304" s="31">
        <v>298</v>
      </c>
      <c r="L304" s="59"/>
      <c r="M304" s="48"/>
    </row>
    <row r="305" spans="1:13" ht="12.75">
      <c r="A305" s="31">
        <v>299</v>
      </c>
      <c r="L305" s="59"/>
      <c r="M305" s="48"/>
    </row>
    <row r="306" spans="1:13" ht="12.75">
      <c r="A306" s="31">
        <v>300</v>
      </c>
      <c r="L306" s="59"/>
      <c r="M306" s="48"/>
    </row>
    <row r="307" spans="1:13" ht="12.75">
      <c r="A307" s="31">
        <v>301</v>
      </c>
      <c r="L307" s="59"/>
      <c r="M307" s="48"/>
    </row>
    <row r="308" spans="1:13" ht="12.75">
      <c r="A308" s="31">
        <v>302</v>
      </c>
      <c r="L308" s="59"/>
      <c r="M308" s="48"/>
    </row>
    <row r="309" spans="1:13" ht="12.75">
      <c r="A309" s="31">
        <v>303</v>
      </c>
      <c r="L309" s="59"/>
      <c r="M309" s="48"/>
    </row>
    <row r="310" spans="1:13" ht="12.75">
      <c r="A310" s="31">
        <v>304</v>
      </c>
      <c r="L310" s="59"/>
      <c r="M310" s="48"/>
    </row>
    <row r="311" spans="1:13" ht="12.75">
      <c r="A311" s="31">
        <v>305</v>
      </c>
      <c r="L311" s="59"/>
      <c r="M311" s="48"/>
    </row>
    <row r="312" spans="1:13" ht="12.75">
      <c r="A312" s="31">
        <v>306</v>
      </c>
      <c r="L312" s="59"/>
      <c r="M312" s="48"/>
    </row>
    <row r="313" spans="1:13" ht="12.75">
      <c r="A313" s="31">
        <v>307</v>
      </c>
      <c r="L313" s="59"/>
      <c r="M313" s="48"/>
    </row>
    <row r="314" spans="1:13" ht="12.75">
      <c r="A314" s="31">
        <v>308</v>
      </c>
      <c r="L314" s="59"/>
      <c r="M314" s="48"/>
    </row>
    <row r="315" spans="1:13" ht="12.75">
      <c r="A315" s="31">
        <v>309</v>
      </c>
      <c r="L315" s="59"/>
      <c r="M315" s="48"/>
    </row>
    <row r="316" spans="1:13" ht="12.75">
      <c r="A316" s="31">
        <v>310</v>
      </c>
      <c r="L316" s="59"/>
      <c r="M316" s="48"/>
    </row>
    <row r="317" spans="1:13" ht="12.75">
      <c r="A317" s="31">
        <v>311</v>
      </c>
      <c r="L317" s="59"/>
      <c r="M317" s="48"/>
    </row>
    <row r="318" spans="1:13" ht="12.75">
      <c r="A318" s="31">
        <v>312</v>
      </c>
      <c r="L318" s="59"/>
      <c r="M318" s="48"/>
    </row>
    <row r="319" spans="1:13" ht="12.75">
      <c r="A319" s="31">
        <v>313</v>
      </c>
      <c r="L319" s="59"/>
      <c r="M319" s="48"/>
    </row>
    <row r="320" spans="1:13" ht="12.75">
      <c r="A320" s="31">
        <v>314</v>
      </c>
      <c r="L320" s="59"/>
      <c r="M320" s="48"/>
    </row>
    <row r="321" spans="1:13" ht="12.75">
      <c r="A321" s="31">
        <v>315</v>
      </c>
      <c r="L321" s="59"/>
      <c r="M321" s="48"/>
    </row>
    <row r="322" spans="1:13" ht="12.75">
      <c r="A322" s="31">
        <v>316</v>
      </c>
      <c r="L322" s="59"/>
      <c r="M322" s="48"/>
    </row>
    <row r="323" spans="1:13" ht="12.75">
      <c r="A323" s="31">
        <v>317</v>
      </c>
      <c r="L323" s="59"/>
      <c r="M323" s="48"/>
    </row>
    <row r="324" spans="1:13" ht="12.75">
      <c r="A324" s="31">
        <v>318</v>
      </c>
      <c r="L324" s="59"/>
      <c r="M324" s="48"/>
    </row>
    <row r="325" spans="1:13" ht="12.75">
      <c r="A325" s="31">
        <v>319</v>
      </c>
      <c r="L325" s="59"/>
      <c r="M325" s="48"/>
    </row>
    <row r="326" spans="1:13" ht="12.75">
      <c r="A326" s="31">
        <v>320</v>
      </c>
      <c r="L326" s="59"/>
      <c r="M326" s="48"/>
    </row>
    <row r="327" spans="1:13" ht="12.75">
      <c r="A327" s="31">
        <v>321</v>
      </c>
      <c r="L327" s="59"/>
      <c r="M327" s="48"/>
    </row>
    <row r="328" spans="1:13" ht="12.75">
      <c r="A328" s="31">
        <v>322</v>
      </c>
      <c r="L328" s="59"/>
      <c r="M328" s="48"/>
    </row>
    <row r="329" spans="1:13" ht="12.75">
      <c r="A329" s="31">
        <v>323</v>
      </c>
      <c r="L329" s="59"/>
      <c r="M329" s="48"/>
    </row>
    <row r="330" spans="1:13" ht="12.75">
      <c r="A330" s="31">
        <v>324</v>
      </c>
      <c r="L330" s="59"/>
      <c r="M330" s="48"/>
    </row>
    <row r="331" spans="1:13" ht="12.75">
      <c r="A331" s="31">
        <v>325</v>
      </c>
      <c r="L331" s="59"/>
      <c r="M331" s="48"/>
    </row>
    <row r="332" spans="1:13" ht="12.75">
      <c r="A332" s="31">
        <v>326</v>
      </c>
      <c r="L332" s="59"/>
      <c r="M332" s="48"/>
    </row>
    <row r="333" spans="1:13" ht="12.75">
      <c r="A333" s="31">
        <v>327</v>
      </c>
      <c r="L333" s="59"/>
      <c r="M333" s="48"/>
    </row>
    <row r="334" spans="1:13" ht="12.75">
      <c r="A334" s="31">
        <v>328</v>
      </c>
      <c r="L334" s="59"/>
      <c r="M334" s="48"/>
    </row>
    <row r="335" spans="1:13" ht="12.75">
      <c r="A335" s="31">
        <v>329</v>
      </c>
      <c r="L335" s="59"/>
      <c r="M335" s="48"/>
    </row>
    <row r="336" spans="1:13" ht="12.75">
      <c r="A336" s="31">
        <v>330</v>
      </c>
      <c r="L336" s="59"/>
      <c r="M336" s="48"/>
    </row>
    <row r="337" spans="1:13" ht="12.75">
      <c r="A337" s="31">
        <v>331</v>
      </c>
      <c r="L337" s="59"/>
      <c r="M337" s="48"/>
    </row>
    <row r="338" spans="1:13" ht="12.75">
      <c r="A338" s="31">
        <v>332</v>
      </c>
      <c r="L338" s="59"/>
      <c r="M338" s="48"/>
    </row>
    <row r="339" spans="1:13" ht="12.75">
      <c r="A339" s="31">
        <v>333</v>
      </c>
      <c r="L339" s="59"/>
      <c r="M339" s="48"/>
    </row>
    <row r="340" spans="1:13" ht="12.75">
      <c r="A340" s="31">
        <v>334</v>
      </c>
      <c r="L340" s="59"/>
      <c r="M340" s="48"/>
    </row>
    <row r="341" spans="1:13" ht="12.75">
      <c r="A341" s="31">
        <v>335</v>
      </c>
      <c r="L341" s="59"/>
      <c r="M341" s="48"/>
    </row>
    <row r="342" spans="1:13" ht="12.75">
      <c r="A342" s="31">
        <v>336</v>
      </c>
      <c r="L342" s="59"/>
      <c r="M342" s="48"/>
    </row>
    <row r="343" spans="1:13" ht="12.75">
      <c r="A343" s="31">
        <v>337</v>
      </c>
      <c r="L343" s="59"/>
      <c r="M343" s="48"/>
    </row>
    <row r="344" spans="1:13" ht="12.75">
      <c r="A344" s="31">
        <v>338</v>
      </c>
      <c r="L344" s="59"/>
      <c r="M344" s="48"/>
    </row>
    <row r="345" spans="1:13" ht="12.75">
      <c r="A345" s="31">
        <v>339</v>
      </c>
      <c r="L345" s="59"/>
      <c r="M345" s="48"/>
    </row>
    <row r="346" spans="1:13" ht="12.75">
      <c r="A346" s="31">
        <v>340</v>
      </c>
      <c r="L346" s="59"/>
      <c r="M346" s="48"/>
    </row>
    <row r="347" spans="1:13" ht="12.75">
      <c r="A347" s="31">
        <v>341</v>
      </c>
      <c r="L347" s="59"/>
      <c r="M347" s="48"/>
    </row>
    <row r="348" spans="1:13" ht="12.75">
      <c r="A348" s="31">
        <v>342</v>
      </c>
      <c r="L348" s="59"/>
      <c r="M348" s="48"/>
    </row>
    <row r="349" spans="1:13" ht="12.75">
      <c r="A349" s="31">
        <v>343</v>
      </c>
      <c r="L349" s="59"/>
      <c r="M349" s="48"/>
    </row>
    <row r="350" spans="1:13" ht="12.75">
      <c r="A350" s="31">
        <v>344</v>
      </c>
      <c r="L350" s="59"/>
      <c r="M350" s="48"/>
    </row>
    <row r="351" spans="1:13" ht="12.75">
      <c r="A351" s="31">
        <v>345</v>
      </c>
      <c r="L351" s="59"/>
      <c r="M351" s="48"/>
    </row>
    <row r="352" spans="1:13" ht="12.75">
      <c r="A352" s="31">
        <v>346</v>
      </c>
      <c r="L352" s="59"/>
      <c r="M352" s="48"/>
    </row>
    <row r="353" spans="1:13" ht="12.75">
      <c r="A353" s="31">
        <v>347</v>
      </c>
      <c r="L353" s="59"/>
      <c r="M353" s="48"/>
    </row>
    <row r="354" spans="1:13" ht="12.75">
      <c r="A354" s="31">
        <v>348</v>
      </c>
      <c r="L354" s="59"/>
      <c r="M354" s="48"/>
    </row>
    <row r="355" spans="1:13" ht="12.75">
      <c r="A355" s="31">
        <v>349</v>
      </c>
      <c r="L355" s="59"/>
      <c r="M355" s="48"/>
    </row>
    <row r="356" spans="1:13" ht="12.75">
      <c r="A356" s="31">
        <v>350</v>
      </c>
      <c r="L356" s="59"/>
      <c r="M356" s="48"/>
    </row>
    <row r="357" spans="1:13" ht="12.75">
      <c r="A357" s="31">
        <v>351</v>
      </c>
      <c r="L357" s="59"/>
      <c r="M357" s="48"/>
    </row>
    <row r="358" spans="1:13" ht="12.75">
      <c r="A358" s="31">
        <v>352</v>
      </c>
      <c r="L358" s="59"/>
      <c r="M358" s="48"/>
    </row>
    <row r="359" spans="1:13" ht="12.75">
      <c r="A359" s="31">
        <v>353</v>
      </c>
      <c r="L359" s="59"/>
      <c r="M359" s="48"/>
    </row>
    <row r="360" spans="1:13" ht="12.75">
      <c r="A360" s="31">
        <v>354</v>
      </c>
      <c r="L360" s="59"/>
      <c r="M360" s="48"/>
    </row>
    <row r="361" spans="1:13" ht="12.75">
      <c r="A361" s="31">
        <v>355</v>
      </c>
      <c r="L361" s="59"/>
      <c r="M361" s="48"/>
    </row>
    <row r="362" spans="1:13" ht="12.75">
      <c r="A362" s="31">
        <v>356</v>
      </c>
      <c r="L362" s="59"/>
      <c r="M362" s="48"/>
    </row>
    <row r="363" spans="1:13" ht="12.75">
      <c r="A363" s="31">
        <v>357</v>
      </c>
      <c r="L363" s="59"/>
      <c r="M363" s="48"/>
    </row>
    <row r="364" spans="1:13" ht="12.75">
      <c r="A364" s="31">
        <v>358</v>
      </c>
      <c r="L364" s="59"/>
      <c r="M364" s="48"/>
    </row>
    <row r="365" spans="1:13" ht="12.75">
      <c r="A365" s="31">
        <v>359</v>
      </c>
      <c r="L365" s="59"/>
      <c r="M365" s="48"/>
    </row>
    <row r="366" spans="1:13" ht="12.75">
      <c r="A366" s="31">
        <v>360</v>
      </c>
      <c r="L366" s="59"/>
      <c r="M366" s="48"/>
    </row>
    <row r="367" spans="1:13" ht="12.75">
      <c r="A367" s="31">
        <v>361</v>
      </c>
      <c r="L367" s="59"/>
      <c r="M367" s="48"/>
    </row>
    <row r="368" spans="1:13" ht="12.75">
      <c r="A368" s="31">
        <v>362</v>
      </c>
      <c r="L368" s="59"/>
      <c r="M368" s="48"/>
    </row>
    <row r="369" spans="1:13" ht="12.75">
      <c r="A369" s="31">
        <v>363</v>
      </c>
      <c r="L369" s="59"/>
      <c r="M369" s="48"/>
    </row>
    <row r="370" spans="1:13" ht="12.75">
      <c r="A370" s="31">
        <v>364</v>
      </c>
      <c r="L370" s="59"/>
      <c r="M370" s="48"/>
    </row>
    <row r="371" spans="1:13" ht="12.75">
      <c r="A371" s="31">
        <v>365</v>
      </c>
      <c r="L371" s="59"/>
      <c r="M371" s="48"/>
    </row>
    <row r="372" spans="1:13" ht="12.75">
      <c r="A372" s="31">
        <v>366</v>
      </c>
      <c r="L372" s="59"/>
      <c r="M372" s="48"/>
    </row>
    <row r="373" spans="1:13" ht="12.75">
      <c r="A373" s="31">
        <v>367</v>
      </c>
      <c r="L373" s="59"/>
      <c r="M373" s="48"/>
    </row>
    <row r="374" spans="1:13" ht="12.75">
      <c r="A374" s="31">
        <v>368</v>
      </c>
      <c r="L374" s="59"/>
      <c r="M374" s="48"/>
    </row>
    <row r="375" spans="1:13" ht="12.75">
      <c r="A375" s="31">
        <v>369</v>
      </c>
      <c r="L375" s="59"/>
      <c r="M375" s="48"/>
    </row>
    <row r="376" spans="1:13" ht="12.75">
      <c r="A376" s="31">
        <v>370</v>
      </c>
      <c r="L376" s="59"/>
      <c r="M376" s="48"/>
    </row>
    <row r="377" spans="1:13" ht="12.75">
      <c r="A377" s="31">
        <v>371</v>
      </c>
      <c r="L377" s="59"/>
      <c r="M377" s="48"/>
    </row>
    <row r="378" spans="1:13" ht="12.75">
      <c r="A378" s="31">
        <v>372</v>
      </c>
      <c r="L378" s="59"/>
      <c r="M378" s="48"/>
    </row>
    <row r="379" spans="1:13" ht="12.75">
      <c r="A379" s="31">
        <v>373</v>
      </c>
      <c r="L379" s="59"/>
      <c r="M379" s="48"/>
    </row>
    <row r="380" spans="1:13" ht="12.75">
      <c r="A380" s="31">
        <v>374</v>
      </c>
      <c r="L380" s="59"/>
      <c r="M380" s="48"/>
    </row>
    <row r="381" spans="1:13" ht="12.75">
      <c r="A381" s="31">
        <v>375</v>
      </c>
      <c r="L381" s="59"/>
      <c r="M381" s="48"/>
    </row>
    <row r="382" spans="1:13" ht="12.75">
      <c r="A382" s="31">
        <v>376</v>
      </c>
      <c r="L382" s="59"/>
      <c r="M382" s="48"/>
    </row>
    <row r="383" spans="1:13" ht="12.75">
      <c r="A383" s="31">
        <v>377</v>
      </c>
      <c r="L383" s="59"/>
      <c r="M383" s="48"/>
    </row>
    <row r="384" spans="1:13" ht="12.75">
      <c r="A384" s="31">
        <v>378</v>
      </c>
      <c r="L384" s="59"/>
      <c r="M384" s="48"/>
    </row>
    <row r="385" spans="1:13" ht="12.75">
      <c r="A385" s="31">
        <v>379</v>
      </c>
      <c r="L385" s="59"/>
      <c r="M385" s="48"/>
    </row>
    <row r="386" spans="1:13" ht="12.75">
      <c r="A386" s="31">
        <v>380</v>
      </c>
      <c r="L386" s="59"/>
      <c r="M386" s="48"/>
    </row>
    <row r="387" spans="1:13" ht="12.75">
      <c r="A387" s="31">
        <v>381</v>
      </c>
      <c r="L387" s="59"/>
      <c r="M387" s="48"/>
    </row>
    <row r="388" spans="1:13" ht="12.75">
      <c r="A388" s="31">
        <v>382</v>
      </c>
      <c r="L388" s="59"/>
      <c r="M388" s="48"/>
    </row>
    <row r="389" spans="1:13" ht="12.75">
      <c r="A389" s="31">
        <v>383</v>
      </c>
      <c r="L389" s="59"/>
      <c r="M389" s="48"/>
    </row>
    <row r="390" spans="1:13" ht="12.75">
      <c r="A390" s="31">
        <v>384</v>
      </c>
      <c r="L390" s="59"/>
      <c r="M390" s="48"/>
    </row>
    <row r="391" spans="1:13" ht="12.75">
      <c r="A391" s="31">
        <v>385</v>
      </c>
      <c r="L391" s="59"/>
      <c r="M391" s="48"/>
    </row>
    <row r="392" spans="1:13" ht="12.75">
      <c r="A392" s="31">
        <v>386</v>
      </c>
      <c r="L392" s="59"/>
      <c r="M392" s="48"/>
    </row>
    <row r="393" spans="1:13" ht="12.75">
      <c r="A393" s="31">
        <v>387</v>
      </c>
      <c r="L393" s="59"/>
      <c r="M393" s="48"/>
    </row>
    <row r="394" spans="1:13" ht="12.75">
      <c r="A394" s="31">
        <v>388</v>
      </c>
      <c r="L394" s="59"/>
      <c r="M394" s="48"/>
    </row>
    <row r="395" spans="1:13" ht="12.75">
      <c r="A395" s="31">
        <v>389</v>
      </c>
      <c r="L395" s="59"/>
      <c r="M395" s="48"/>
    </row>
    <row r="396" spans="1:13" ht="12.75">
      <c r="A396" s="31">
        <v>390</v>
      </c>
      <c r="L396" s="59"/>
      <c r="M396" s="48"/>
    </row>
    <row r="397" spans="1:13" ht="12.75">
      <c r="A397" s="31">
        <v>391</v>
      </c>
      <c r="L397" s="59"/>
      <c r="M397" s="48"/>
    </row>
    <row r="398" spans="1:13" ht="12.75">
      <c r="A398" s="31">
        <v>392</v>
      </c>
      <c r="L398" s="59"/>
      <c r="M398" s="48"/>
    </row>
    <row r="399" spans="1:13" ht="12.75">
      <c r="A399" s="31">
        <v>393</v>
      </c>
      <c r="L399" s="59"/>
      <c r="M399" s="48"/>
    </row>
    <row r="400" spans="1:13" ht="12.75">
      <c r="A400" s="31">
        <v>394</v>
      </c>
      <c r="L400" s="59"/>
      <c r="M400" s="48"/>
    </row>
    <row r="401" spans="1:13" ht="12.75">
      <c r="A401" s="31">
        <v>395</v>
      </c>
      <c r="L401" s="59"/>
      <c r="M401" s="48"/>
    </row>
    <row r="402" spans="1:13" ht="12.75">
      <c r="A402" s="31">
        <v>396</v>
      </c>
      <c r="L402" s="59"/>
      <c r="M402" s="48"/>
    </row>
    <row r="403" spans="1:13" ht="12.75">
      <c r="A403" s="31">
        <v>397</v>
      </c>
      <c r="L403" s="59"/>
      <c r="M403" s="48"/>
    </row>
    <row r="404" spans="1:13" ht="12.75">
      <c r="A404" s="31">
        <v>398</v>
      </c>
      <c r="L404" s="59"/>
      <c r="M404" s="48"/>
    </row>
    <row r="405" spans="1:13" ht="12.75">
      <c r="A405" s="31">
        <v>399</v>
      </c>
      <c r="L405" s="59"/>
      <c r="M405" s="48"/>
    </row>
    <row r="406" spans="1:13" ht="12.75">
      <c r="A406" s="31">
        <v>400</v>
      </c>
      <c r="L406" s="59"/>
      <c r="M406" s="48"/>
    </row>
    <row r="407" spans="1:13" ht="12.75">
      <c r="A407" s="31">
        <v>401</v>
      </c>
      <c r="L407" s="59"/>
      <c r="M407" s="48"/>
    </row>
    <row r="408" spans="1:13" ht="12.75">
      <c r="A408" s="31">
        <v>402</v>
      </c>
      <c r="L408" s="59"/>
      <c r="M408" s="48"/>
    </row>
    <row r="409" spans="1:13" ht="12.75">
      <c r="A409" s="31">
        <v>403</v>
      </c>
      <c r="L409" s="59"/>
      <c r="M409" s="48"/>
    </row>
    <row r="410" spans="1:13" ht="12.75">
      <c r="A410" s="31">
        <v>404</v>
      </c>
      <c r="L410" s="59"/>
      <c r="M410" s="48"/>
    </row>
    <row r="411" spans="1:13" ht="12.75">
      <c r="A411" s="31">
        <v>405</v>
      </c>
      <c r="L411" s="59"/>
      <c r="M411" s="48"/>
    </row>
    <row r="412" spans="1:13" ht="12.75">
      <c r="A412" s="31">
        <v>406</v>
      </c>
      <c r="L412" s="59"/>
      <c r="M412" s="48"/>
    </row>
    <row r="413" spans="1:13" ht="12.75">
      <c r="A413" s="31">
        <v>407</v>
      </c>
      <c r="L413" s="59"/>
      <c r="M413" s="48"/>
    </row>
    <row r="414" spans="1:13" ht="12.75">
      <c r="A414" s="31">
        <v>408</v>
      </c>
      <c r="L414" s="59"/>
      <c r="M414" s="48"/>
    </row>
    <row r="415" spans="1:13" ht="12.75">
      <c r="A415" s="31">
        <v>409</v>
      </c>
      <c r="L415" s="59"/>
      <c r="M415" s="48"/>
    </row>
    <row r="416" spans="1:13" ht="12.75">
      <c r="A416" s="31">
        <v>410</v>
      </c>
      <c r="L416" s="59"/>
      <c r="M416" s="48"/>
    </row>
    <row r="417" spans="1:13" ht="12.75">
      <c r="A417" s="31">
        <v>411</v>
      </c>
      <c r="L417" s="59"/>
      <c r="M417" s="48"/>
    </row>
    <row r="418" spans="1:13" ht="12.75">
      <c r="A418" s="31">
        <v>412</v>
      </c>
      <c r="L418" s="59"/>
      <c r="M418" s="48"/>
    </row>
    <row r="419" spans="1:13" ht="12.75">
      <c r="A419" s="31">
        <v>413</v>
      </c>
      <c r="L419" s="59"/>
      <c r="M419" s="48"/>
    </row>
    <row r="420" spans="1:13" ht="12.75">
      <c r="A420" s="31">
        <v>414</v>
      </c>
      <c r="L420" s="59"/>
      <c r="M420" s="48"/>
    </row>
    <row r="421" spans="1:13" ht="12.75">
      <c r="A421" s="31">
        <v>415</v>
      </c>
      <c r="L421" s="59"/>
      <c r="M421" s="48"/>
    </row>
    <row r="422" spans="1:13" ht="12.75">
      <c r="A422" s="31">
        <v>416</v>
      </c>
      <c r="L422" s="59"/>
      <c r="M422" s="48"/>
    </row>
    <row r="423" spans="1:13" ht="12.75">
      <c r="A423" s="31">
        <v>417</v>
      </c>
      <c r="L423" s="59"/>
      <c r="M423" s="48"/>
    </row>
    <row r="424" spans="1:13" ht="12.75">
      <c r="A424" s="31">
        <v>418</v>
      </c>
      <c r="L424" s="59"/>
      <c r="M424" s="48"/>
    </row>
    <row r="425" spans="1:13" ht="12.75">
      <c r="A425" s="31">
        <v>419</v>
      </c>
      <c r="L425" s="59"/>
      <c r="M425" s="48"/>
    </row>
    <row r="426" spans="1:13" ht="12.75">
      <c r="A426" s="31">
        <v>420</v>
      </c>
      <c r="L426" s="59"/>
      <c r="M426" s="48"/>
    </row>
    <row r="427" spans="1:13" ht="12.75">
      <c r="A427" s="31">
        <v>421</v>
      </c>
      <c r="L427" s="59"/>
      <c r="M427" s="48"/>
    </row>
    <row r="428" spans="1:13" ht="12.75">
      <c r="A428" s="31">
        <v>422</v>
      </c>
      <c r="L428" s="59"/>
      <c r="M428" s="48"/>
    </row>
    <row r="429" spans="1:13" ht="12.75">
      <c r="A429" s="31">
        <v>423</v>
      </c>
      <c r="L429" s="59"/>
      <c r="M429" s="48"/>
    </row>
    <row r="430" spans="1:13" ht="12.75">
      <c r="A430" s="31">
        <v>424</v>
      </c>
      <c r="L430" s="59"/>
      <c r="M430" s="48"/>
    </row>
    <row r="431" spans="1:13" ht="12.75">
      <c r="A431" s="31">
        <v>425</v>
      </c>
      <c r="L431" s="59"/>
      <c r="M431" s="48"/>
    </row>
    <row r="432" spans="1:13" ht="12.75">
      <c r="A432" s="31">
        <v>426</v>
      </c>
      <c r="L432" s="59"/>
      <c r="M432" s="48"/>
    </row>
    <row r="433" spans="1:13" ht="12.75">
      <c r="A433" s="31">
        <v>427</v>
      </c>
      <c r="L433" s="59"/>
      <c r="M433" s="48"/>
    </row>
    <row r="434" spans="1:13" ht="12.75">
      <c r="A434" s="31">
        <v>428</v>
      </c>
      <c r="L434" s="59"/>
      <c r="M434" s="48"/>
    </row>
    <row r="435" spans="1:13" ht="12.75">
      <c r="A435" s="31">
        <v>429</v>
      </c>
      <c r="L435" s="59"/>
      <c r="M435" s="48"/>
    </row>
    <row r="436" spans="1:13" ht="12.75">
      <c r="A436" s="31">
        <v>430</v>
      </c>
      <c r="L436" s="59"/>
      <c r="M436" s="48"/>
    </row>
    <row r="437" spans="1:13" ht="12.75">
      <c r="A437" s="31">
        <v>431</v>
      </c>
      <c r="L437" s="59"/>
      <c r="M437" s="48"/>
    </row>
    <row r="438" spans="1:13" ht="12.75">
      <c r="A438" s="31">
        <v>432</v>
      </c>
      <c r="L438" s="59"/>
      <c r="M438" s="48"/>
    </row>
    <row r="439" spans="1:13" ht="12.75">
      <c r="A439" s="31">
        <v>433</v>
      </c>
      <c r="L439" s="59"/>
      <c r="M439" s="48"/>
    </row>
    <row r="440" spans="1:13" ht="12.75">
      <c r="A440" s="31">
        <v>434</v>
      </c>
      <c r="L440" s="59"/>
      <c r="M440" s="48"/>
    </row>
    <row r="441" spans="1:13" ht="12.75">
      <c r="A441" s="31">
        <v>435</v>
      </c>
      <c r="L441" s="59"/>
      <c r="M441" s="48"/>
    </row>
    <row r="442" spans="1:13" ht="12.75">
      <c r="A442" s="31">
        <v>436</v>
      </c>
      <c r="L442" s="59"/>
      <c r="M442" s="48"/>
    </row>
    <row r="443" spans="1:13" ht="12.75">
      <c r="A443" s="31">
        <v>437</v>
      </c>
      <c r="L443" s="59"/>
      <c r="M443" s="48"/>
    </row>
    <row r="444" spans="1:13" ht="12.75">
      <c r="A444" s="31">
        <v>438</v>
      </c>
      <c r="L444" s="59"/>
      <c r="M444" s="48"/>
    </row>
    <row r="445" spans="1:13" ht="12.75">
      <c r="A445" s="31">
        <v>439</v>
      </c>
      <c r="L445" s="59"/>
      <c r="M445" s="48"/>
    </row>
    <row r="446" spans="1:13" ht="12.75">
      <c r="A446" s="31">
        <v>440</v>
      </c>
      <c r="L446" s="59"/>
      <c r="M446" s="48"/>
    </row>
    <row r="447" spans="1:13" ht="12.75">
      <c r="A447" s="31">
        <v>441</v>
      </c>
      <c r="L447" s="59"/>
      <c r="M447" s="48"/>
    </row>
    <row r="448" spans="1:13" ht="12.75">
      <c r="A448" s="31">
        <v>442</v>
      </c>
      <c r="L448" s="59"/>
      <c r="M448" s="48"/>
    </row>
    <row r="449" spans="1:13" ht="12.75">
      <c r="A449" s="31">
        <v>443</v>
      </c>
      <c r="L449" s="59"/>
      <c r="M449" s="48"/>
    </row>
    <row r="450" spans="1:13" ht="12.75">
      <c r="A450" s="31">
        <v>444</v>
      </c>
      <c r="L450" s="59"/>
      <c r="M450" s="48"/>
    </row>
    <row r="451" spans="1:13" ht="12.75">
      <c r="A451" s="31">
        <v>445</v>
      </c>
      <c r="L451" s="59"/>
      <c r="M451" s="48"/>
    </row>
    <row r="452" spans="1:13" ht="12.75">
      <c r="A452" s="31">
        <v>446</v>
      </c>
      <c r="L452" s="59"/>
      <c r="M452" s="48"/>
    </row>
    <row r="453" spans="1:13" ht="12.75">
      <c r="A453" s="31">
        <v>447</v>
      </c>
      <c r="L453" s="59"/>
      <c r="M453" s="48"/>
    </row>
    <row r="454" spans="1:13" ht="12.75">
      <c r="A454" s="31">
        <v>448</v>
      </c>
      <c r="L454" s="59"/>
      <c r="M454" s="48"/>
    </row>
    <row r="455" spans="1:13" ht="12.75">
      <c r="A455" s="31">
        <v>449</v>
      </c>
      <c r="L455" s="59"/>
      <c r="M455" s="48"/>
    </row>
    <row r="456" spans="1:13" ht="12.75">
      <c r="A456" s="31">
        <v>450</v>
      </c>
      <c r="L456" s="59"/>
      <c r="M456" s="48"/>
    </row>
    <row r="457" spans="1:13" ht="12.75">
      <c r="A457" s="31">
        <v>451</v>
      </c>
      <c r="L457" s="59"/>
      <c r="M457" s="48"/>
    </row>
    <row r="458" spans="1:13" ht="12.75">
      <c r="A458" s="31">
        <v>452</v>
      </c>
      <c r="L458" s="59"/>
      <c r="M458" s="48"/>
    </row>
    <row r="459" spans="1:13" ht="12.75">
      <c r="A459" s="31">
        <v>453</v>
      </c>
      <c r="L459" s="59"/>
      <c r="M459" s="48"/>
    </row>
    <row r="460" spans="1:13" ht="12.75">
      <c r="A460" s="31">
        <v>454</v>
      </c>
      <c r="L460" s="59"/>
      <c r="M460" s="48"/>
    </row>
    <row r="461" spans="1:13" ht="12.75">
      <c r="A461" s="31">
        <v>455</v>
      </c>
      <c r="L461" s="59"/>
      <c r="M461" s="48"/>
    </row>
    <row r="462" spans="1:13" ht="12.75">
      <c r="A462" s="31">
        <v>456</v>
      </c>
      <c r="L462" s="59"/>
      <c r="M462" s="48"/>
    </row>
    <row r="463" spans="1:13" ht="12.75">
      <c r="A463" s="31">
        <v>457</v>
      </c>
      <c r="L463" s="59"/>
      <c r="M463" s="48"/>
    </row>
    <row r="464" spans="1:13" ht="12.75">
      <c r="A464" s="31">
        <v>458</v>
      </c>
      <c r="L464" s="59"/>
      <c r="M464" s="48"/>
    </row>
    <row r="465" spans="1:13" ht="12.75">
      <c r="A465" s="31">
        <v>459</v>
      </c>
      <c r="L465" s="59"/>
      <c r="M465" s="48"/>
    </row>
    <row r="466" spans="1:13" ht="12.75">
      <c r="A466" s="31">
        <v>460</v>
      </c>
      <c r="L466" s="59"/>
      <c r="M466" s="48"/>
    </row>
    <row r="467" spans="1:13" ht="12.75">
      <c r="A467" s="31">
        <v>461</v>
      </c>
      <c r="L467" s="59"/>
      <c r="M467" s="48"/>
    </row>
    <row r="468" spans="1:13" ht="12.75">
      <c r="A468" s="31">
        <v>462</v>
      </c>
      <c r="L468" s="59"/>
      <c r="M468" s="48"/>
    </row>
    <row r="469" spans="1:13" ht="12.75">
      <c r="A469" s="31">
        <v>463</v>
      </c>
      <c r="L469" s="59"/>
      <c r="M469" s="48"/>
    </row>
    <row r="470" spans="1:13" ht="12.75">
      <c r="A470" s="31">
        <v>464</v>
      </c>
      <c r="L470" s="59"/>
      <c r="M470" s="48"/>
    </row>
    <row r="471" spans="1:13" ht="12.75">
      <c r="A471" s="31">
        <v>465</v>
      </c>
      <c r="L471" s="59"/>
      <c r="M471" s="48"/>
    </row>
    <row r="472" spans="1:13" ht="12.75">
      <c r="A472" s="31">
        <v>466</v>
      </c>
      <c r="L472" s="59"/>
      <c r="M472" s="48"/>
    </row>
    <row r="473" spans="1:13" ht="12.75">
      <c r="A473" s="31">
        <v>467</v>
      </c>
      <c r="L473" s="59"/>
      <c r="M473" s="48"/>
    </row>
    <row r="474" spans="1:13" ht="12.75">
      <c r="A474" s="31">
        <v>468</v>
      </c>
      <c r="L474" s="59"/>
      <c r="M474" s="48"/>
    </row>
    <row r="475" spans="1:13" ht="12.75">
      <c r="A475" s="31">
        <v>469</v>
      </c>
      <c r="L475" s="59"/>
      <c r="M475" s="48"/>
    </row>
    <row r="476" spans="1:13" ht="12.75">
      <c r="A476" s="31">
        <v>470</v>
      </c>
      <c r="L476" s="59"/>
      <c r="M476" s="48"/>
    </row>
    <row r="477" spans="1:13" ht="12.75">
      <c r="A477" s="31">
        <v>471</v>
      </c>
      <c r="L477" s="59"/>
      <c r="M477" s="48"/>
    </row>
    <row r="478" spans="1:13" ht="12.75">
      <c r="A478" s="31">
        <v>472</v>
      </c>
      <c r="L478" s="59"/>
      <c r="M478" s="48"/>
    </row>
    <row r="479" spans="1:13" ht="12.75">
      <c r="A479" s="31">
        <v>473</v>
      </c>
      <c r="L479" s="59"/>
      <c r="M479" s="48"/>
    </row>
    <row r="480" spans="1:13" ht="12.75">
      <c r="A480" s="31">
        <v>474</v>
      </c>
      <c r="L480" s="59"/>
      <c r="M480" s="48"/>
    </row>
    <row r="481" spans="1:13" ht="12.75">
      <c r="A481" s="31">
        <v>475</v>
      </c>
      <c r="L481" s="59"/>
      <c r="M481" s="48"/>
    </row>
    <row r="482" spans="1:13" ht="12.75">
      <c r="A482" s="31">
        <v>476</v>
      </c>
      <c r="L482" s="59"/>
      <c r="M482" s="48"/>
    </row>
    <row r="483" spans="1:13" ht="12.75">
      <c r="A483" s="31">
        <v>477</v>
      </c>
      <c r="L483" s="59"/>
      <c r="M483" s="48"/>
    </row>
    <row r="484" spans="1:13" ht="12.75">
      <c r="A484" s="31">
        <v>478</v>
      </c>
      <c r="L484" s="59"/>
      <c r="M484" s="48"/>
    </row>
    <row r="485" spans="1:13" ht="12.75">
      <c r="A485" s="31">
        <v>479</v>
      </c>
      <c r="L485" s="59"/>
      <c r="M485" s="48"/>
    </row>
    <row r="486" spans="1:13" ht="12.75">
      <c r="A486" s="31">
        <v>480</v>
      </c>
      <c r="L486" s="59"/>
      <c r="M486" s="48"/>
    </row>
    <row r="487" spans="1:13" ht="12.75">
      <c r="A487" s="31">
        <v>481</v>
      </c>
      <c r="L487" s="59"/>
      <c r="M487" s="48"/>
    </row>
    <row r="488" spans="1:13" ht="12.75">
      <c r="A488" s="31">
        <v>482</v>
      </c>
      <c r="L488" s="59"/>
      <c r="M488" s="48"/>
    </row>
    <row r="489" spans="1:13" ht="12.75">
      <c r="A489" s="31">
        <v>483</v>
      </c>
      <c r="L489" s="59"/>
      <c r="M489" s="48"/>
    </row>
    <row r="490" spans="1:13" ht="12.75">
      <c r="A490" s="31">
        <v>484</v>
      </c>
      <c r="L490" s="59"/>
      <c r="M490" s="48"/>
    </row>
    <row r="491" spans="1:13" ht="12.75">
      <c r="A491" s="31">
        <v>485</v>
      </c>
      <c r="L491" s="59"/>
      <c r="M491" s="48"/>
    </row>
    <row r="492" spans="1:13" ht="12.75">
      <c r="A492" s="31">
        <v>486</v>
      </c>
      <c r="L492" s="59"/>
      <c r="M492" s="48"/>
    </row>
    <row r="493" spans="1:13" ht="12.75">
      <c r="A493" s="31">
        <v>487</v>
      </c>
      <c r="L493" s="59"/>
      <c r="M493" s="48"/>
    </row>
    <row r="494" spans="1:13" ht="12.75">
      <c r="A494" s="31">
        <v>488</v>
      </c>
      <c r="L494" s="59"/>
      <c r="M494" s="48"/>
    </row>
    <row r="495" spans="1:13" ht="12.75">
      <c r="A495" s="31">
        <v>489</v>
      </c>
      <c r="L495" s="59"/>
      <c r="M495" s="48"/>
    </row>
    <row r="496" spans="1:13" ht="12.75">
      <c r="A496" s="31">
        <v>490</v>
      </c>
      <c r="L496" s="59"/>
      <c r="M496" s="48"/>
    </row>
    <row r="497" spans="1:13" ht="12.75">
      <c r="A497" s="31">
        <v>491</v>
      </c>
      <c r="L497" s="59"/>
      <c r="M497" s="48"/>
    </row>
    <row r="498" spans="1:13" ht="12.75">
      <c r="A498" s="31">
        <v>492</v>
      </c>
      <c r="L498" s="59"/>
      <c r="M498" s="48"/>
    </row>
    <row r="499" spans="1:13" ht="12.75">
      <c r="A499" s="31">
        <v>493</v>
      </c>
      <c r="L499" s="59"/>
      <c r="M499" s="48"/>
    </row>
    <row r="500" spans="1:13" ht="12.75">
      <c r="A500" s="31">
        <v>494</v>
      </c>
      <c r="L500" s="59"/>
      <c r="M500" s="48"/>
    </row>
    <row r="501" spans="1:13" ht="12.75">
      <c r="A501" s="31">
        <v>495</v>
      </c>
      <c r="L501" s="59"/>
      <c r="M501" s="48"/>
    </row>
    <row r="502" spans="1:13" ht="12.75">
      <c r="A502" s="31">
        <v>496</v>
      </c>
      <c r="L502" s="59"/>
      <c r="M502" s="48"/>
    </row>
    <row r="503" spans="1:13" ht="12.75">
      <c r="A503" s="31">
        <v>497</v>
      </c>
      <c r="L503" s="59"/>
      <c r="M503" s="48"/>
    </row>
    <row r="504" spans="1:13" ht="12.75">
      <c r="A504" s="31">
        <v>498</v>
      </c>
      <c r="L504" s="59"/>
      <c r="M504" s="48"/>
    </row>
    <row r="505" spans="1:13" ht="12.75">
      <c r="A505" s="31">
        <v>499</v>
      </c>
      <c r="L505" s="59"/>
      <c r="M505" s="48"/>
    </row>
    <row r="506" spans="1:13" ht="12.75">
      <c r="A506" s="31">
        <v>500</v>
      </c>
      <c r="L506" s="59"/>
      <c r="M506" s="48"/>
    </row>
    <row r="507" spans="1:13" ht="12.75">
      <c r="A507" s="31">
        <v>501</v>
      </c>
      <c r="L507" s="59"/>
      <c r="M507" s="48"/>
    </row>
    <row r="508" spans="1:13" ht="12.75">
      <c r="A508" s="31">
        <v>502</v>
      </c>
      <c r="L508" s="59"/>
      <c r="M508" s="48"/>
    </row>
    <row r="509" spans="1:13" ht="12.75">
      <c r="A509" s="31">
        <v>503</v>
      </c>
      <c r="L509" s="59"/>
      <c r="M509" s="48"/>
    </row>
    <row r="510" spans="1:13" ht="12.75">
      <c r="A510" s="31">
        <v>504</v>
      </c>
      <c r="L510" s="59"/>
      <c r="M510" s="48"/>
    </row>
    <row r="511" spans="1:13" ht="12.75">
      <c r="A511" s="31">
        <v>505</v>
      </c>
      <c r="L511" s="59"/>
      <c r="M511" s="48"/>
    </row>
    <row r="512" spans="1:13" ht="12.75">
      <c r="A512" s="31">
        <v>506</v>
      </c>
      <c r="L512" s="59"/>
      <c r="M512" s="48"/>
    </row>
    <row r="513" spans="1:13" ht="12.75">
      <c r="A513" s="31">
        <v>507</v>
      </c>
      <c r="L513" s="59"/>
      <c r="M513" s="48"/>
    </row>
    <row r="514" spans="1:13" ht="12.75">
      <c r="A514" s="31">
        <v>508</v>
      </c>
      <c r="L514" s="59"/>
      <c r="M514" s="48"/>
    </row>
    <row r="515" spans="1:13" ht="12.75">
      <c r="A515" s="31">
        <v>509</v>
      </c>
      <c r="L515" s="59"/>
      <c r="M515" s="48"/>
    </row>
    <row r="516" spans="1:13" ht="12.75">
      <c r="A516" s="31">
        <v>510</v>
      </c>
      <c r="L516" s="59"/>
      <c r="M516" s="48"/>
    </row>
    <row r="517" spans="1:13" ht="12.75">
      <c r="A517" s="31">
        <v>511</v>
      </c>
      <c r="L517" s="59"/>
      <c r="M517" s="48"/>
    </row>
    <row r="518" spans="1:13" ht="12.75">
      <c r="A518" s="31">
        <v>512</v>
      </c>
      <c r="L518" s="59"/>
      <c r="M518" s="48"/>
    </row>
    <row r="519" spans="1:13" ht="12.75">
      <c r="A519" s="31">
        <v>513</v>
      </c>
      <c r="L519" s="59"/>
      <c r="M519" s="48"/>
    </row>
    <row r="520" spans="1:13" ht="12.75">
      <c r="A520" s="31">
        <v>514</v>
      </c>
      <c r="L520" s="59"/>
      <c r="M520" s="48"/>
    </row>
    <row r="521" spans="1:13" ht="12.75">
      <c r="A521" s="31">
        <v>515</v>
      </c>
      <c r="L521" s="59"/>
      <c r="M521" s="48"/>
    </row>
    <row r="522" spans="1:13" ht="12.75">
      <c r="A522" s="31">
        <v>516</v>
      </c>
      <c r="L522" s="59"/>
      <c r="M522" s="48"/>
    </row>
    <row r="523" spans="1:13" ht="12.75">
      <c r="A523" s="31">
        <v>517</v>
      </c>
      <c r="L523" s="59"/>
      <c r="M523" s="48"/>
    </row>
    <row r="524" spans="1:13" ht="12.75">
      <c r="A524" s="31">
        <v>518</v>
      </c>
      <c r="L524" s="59"/>
      <c r="M524" s="48"/>
    </row>
    <row r="525" spans="1:13" ht="12.75">
      <c r="A525" s="31">
        <v>519</v>
      </c>
      <c r="L525" s="59"/>
      <c r="M525" s="48"/>
    </row>
    <row r="526" spans="1:13" ht="12.75">
      <c r="A526" s="31">
        <v>520</v>
      </c>
      <c r="L526" s="59"/>
      <c r="M526" s="48"/>
    </row>
    <row r="527" spans="1:13" ht="12.75">
      <c r="A527" s="31">
        <v>521</v>
      </c>
      <c r="L527" s="59"/>
      <c r="M527" s="48"/>
    </row>
    <row r="528" spans="1:13" ht="12.75">
      <c r="A528" s="31">
        <v>522</v>
      </c>
      <c r="L528" s="59"/>
      <c r="M528" s="48"/>
    </row>
    <row r="529" spans="1:13" ht="12.75">
      <c r="A529" s="31">
        <v>523</v>
      </c>
      <c r="L529" s="59"/>
      <c r="M529" s="48"/>
    </row>
    <row r="530" spans="1:13" ht="12.75">
      <c r="A530" s="31">
        <v>524</v>
      </c>
      <c r="L530" s="59"/>
      <c r="M530" s="48"/>
    </row>
    <row r="531" spans="1:13" ht="12.75">
      <c r="A531" s="31">
        <v>525</v>
      </c>
      <c r="L531" s="59"/>
      <c r="M531" s="48"/>
    </row>
    <row r="532" spans="1:13" ht="12.75">
      <c r="A532" s="31">
        <v>526</v>
      </c>
      <c r="L532" s="59"/>
      <c r="M532" s="48"/>
    </row>
    <row r="533" spans="1:13" ht="12.75">
      <c r="A533" s="31">
        <v>527</v>
      </c>
      <c r="L533" s="59"/>
      <c r="M533" s="48"/>
    </row>
    <row r="534" spans="1:13" ht="12.75">
      <c r="A534" s="31">
        <v>528</v>
      </c>
      <c r="L534" s="59"/>
      <c r="M534" s="48"/>
    </row>
    <row r="535" spans="1:13" ht="12.75">
      <c r="A535" s="31">
        <v>529</v>
      </c>
      <c r="L535" s="59"/>
      <c r="M535" s="48"/>
    </row>
    <row r="536" spans="1:13" ht="12.75">
      <c r="A536" s="31">
        <v>530</v>
      </c>
      <c r="L536" s="59"/>
      <c r="M536" s="48"/>
    </row>
    <row r="537" spans="1:13" ht="12.75">
      <c r="A537" s="31">
        <v>531</v>
      </c>
      <c r="L537" s="59"/>
      <c r="M537" s="48"/>
    </row>
    <row r="538" spans="1:13" ht="12.75">
      <c r="A538" s="31">
        <v>532</v>
      </c>
      <c r="L538" s="59"/>
      <c r="M538" s="48"/>
    </row>
    <row r="539" spans="1:13" ht="12.75">
      <c r="A539" s="31">
        <v>533</v>
      </c>
      <c r="L539" s="59"/>
      <c r="M539" s="48"/>
    </row>
    <row r="540" spans="1:13" ht="12.75">
      <c r="A540" s="31">
        <v>534</v>
      </c>
      <c r="L540" s="59"/>
      <c r="M540" s="48"/>
    </row>
    <row r="541" spans="1:13" ht="12.75">
      <c r="A541" s="31">
        <v>535</v>
      </c>
      <c r="L541" s="59"/>
      <c r="M541" s="48"/>
    </row>
    <row r="542" spans="1:13" ht="12.75">
      <c r="A542" s="31">
        <v>536</v>
      </c>
      <c r="L542" s="59"/>
      <c r="M542" s="48"/>
    </row>
    <row r="543" spans="1:13" ht="12.75">
      <c r="A543" s="31">
        <v>537</v>
      </c>
      <c r="L543" s="59"/>
      <c r="M543" s="48"/>
    </row>
    <row r="544" spans="1:13" ht="12.75">
      <c r="A544" s="31">
        <v>538</v>
      </c>
      <c r="L544" s="59"/>
      <c r="M544" s="48"/>
    </row>
    <row r="545" spans="1:13" ht="12.75">
      <c r="A545" s="31">
        <v>539</v>
      </c>
      <c r="L545" s="59"/>
      <c r="M545" s="48"/>
    </row>
    <row r="546" spans="1:13" ht="12.75">
      <c r="A546" s="31">
        <v>540</v>
      </c>
      <c r="L546" s="59"/>
      <c r="M546" s="48"/>
    </row>
    <row r="547" spans="1:13" ht="12.75">
      <c r="A547" s="31">
        <v>541</v>
      </c>
      <c r="L547" s="59"/>
      <c r="M547" s="48"/>
    </row>
    <row r="548" spans="1:13" ht="12.75">
      <c r="A548" s="31">
        <v>542</v>
      </c>
      <c r="L548" s="59"/>
      <c r="M548" s="48"/>
    </row>
    <row r="549" spans="1:13" ht="12.75">
      <c r="A549" s="31">
        <v>543</v>
      </c>
      <c r="L549" s="59"/>
      <c r="M549" s="48"/>
    </row>
    <row r="550" spans="1:13" ht="12.75">
      <c r="A550" s="31">
        <v>544</v>
      </c>
      <c r="L550" s="59"/>
      <c r="M550" s="48"/>
    </row>
    <row r="551" spans="1:13" ht="12.75">
      <c r="A551" s="31">
        <v>545</v>
      </c>
      <c r="L551" s="59"/>
      <c r="M551" s="48"/>
    </row>
    <row r="552" spans="1:13" ht="12.75">
      <c r="A552" s="31">
        <v>546</v>
      </c>
      <c r="L552" s="59"/>
      <c r="M552" s="48"/>
    </row>
    <row r="553" spans="1:13" ht="12.75">
      <c r="A553" s="31">
        <v>547</v>
      </c>
      <c r="L553" s="59"/>
      <c r="M553" s="48"/>
    </row>
    <row r="554" spans="1:13" ht="12.75">
      <c r="A554" s="31">
        <v>548</v>
      </c>
      <c r="L554" s="59"/>
      <c r="M554" s="48"/>
    </row>
    <row r="555" spans="1:13" ht="12.75">
      <c r="A555" s="31">
        <v>549</v>
      </c>
      <c r="L555" s="59"/>
      <c r="M555" s="48"/>
    </row>
    <row r="556" spans="1:13" ht="12.75">
      <c r="A556" s="31">
        <v>550</v>
      </c>
      <c r="L556" s="59"/>
      <c r="M556" s="48"/>
    </row>
    <row r="557" spans="1:13" ht="12.75">
      <c r="A557" s="31">
        <v>551</v>
      </c>
      <c r="L557" s="59"/>
      <c r="M557" s="48"/>
    </row>
    <row r="558" spans="1:13" ht="12.75">
      <c r="A558" s="31">
        <v>552</v>
      </c>
      <c r="L558" s="59"/>
      <c r="M558" s="48"/>
    </row>
    <row r="559" spans="1:13" ht="12.75">
      <c r="A559" s="31">
        <v>553</v>
      </c>
      <c r="L559" s="59"/>
      <c r="M559" s="48"/>
    </row>
    <row r="560" spans="1:13" ht="12.75">
      <c r="A560" s="31">
        <v>554</v>
      </c>
      <c r="L560" s="59"/>
      <c r="M560" s="48"/>
    </row>
    <row r="561" spans="1:13" ht="12.75">
      <c r="A561" s="31">
        <v>555</v>
      </c>
      <c r="L561" s="59"/>
      <c r="M561" s="48"/>
    </row>
    <row r="562" spans="1:13" ht="12.75">
      <c r="A562" s="31">
        <v>556</v>
      </c>
      <c r="L562" s="59"/>
      <c r="M562" s="48"/>
    </row>
    <row r="563" spans="1:13" ht="12.75">
      <c r="A563" s="31">
        <v>557</v>
      </c>
      <c r="L563" s="59"/>
      <c r="M563" s="48"/>
    </row>
    <row r="564" spans="1:13" ht="12.75">
      <c r="A564" s="31">
        <v>558</v>
      </c>
      <c r="L564" s="59"/>
      <c r="M564" s="48"/>
    </row>
    <row r="565" spans="1:13" ht="12.75">
      <c r="A565" s="31">
        <v>559</v>
      </c>
      <c r="L565" s="59"/>
      <c r="M565" s="48"/>
    </row>
    <row r="566" spans="1:13" ht="12.75">
      <c r="A566" s="31">
        <v>560</v>
      </c>
      <c r="L566" s="59"/>
      <c r="M566" s="48"/>
    </row>
    <row r="567" spans="1:13" ht="12.75">
      <c r="A567" s="31">
        <v>561</v>
      </c>
      <c r="L567" s="59"/>
      <c r="M567" s="48"/>
    </row>
    <row r="568" spans="1:13" ht="12.75">
      <c r="A568" s="31">
        <v>562</v>
      </c>
      <c r="L568" s="59"/>
      <c r="M568" s="48"/>
    </row>
    <row r="569" spans="1:13" ht="12.75">
      <c r="A569" s="31">
        <v>563</v>
      </c>
      <c r="L569" s="59"/>
      <c r="M569" s="48"/>
    </row>
  </sheetData>
  <sheetProtection/>
  <mergeCells count="14">
    <mergeCell ref="M4:M6"/>
    <mergeCell ref="B3:J3"/>
    <mergeCell ref="B4:B6"/>
    <mergeCell ref="G2:N2"/>
    <mergeCell ref="B18:D18"/>
    <mergeCell ref="L4:L6"/>
    <mergeCell ref="H1:K1"/>
    <mergeCell ref="C4:C6"/>
    <mergeCell ref="D4:D6"/>
    <mergeCell ref="E4:F4"/>
    <mergeCell ref="G4:G5"/>
    <mergeCell ref="H4:H5"/>
    <mergeCell ref="I4:I5"/>
    <mergeCell ref="J4:J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Y653"/>
  <sheetViews>
    <sheetView zoomScale="85" zoomScaleNormal="85" zoomScaleSheetLayoutView="85" zoomScalePageLayoutView="0" workbookViewId="0" topLeftCell="A1">
      <selection activeCell="A3" sqref="A3"/>
    </sheetView>
  </sheetViews>
  <sheetFormatPr defaultColWidth="9.140625" defaultRowHeight="12.75"/>
  <cols>
    <col min="1" max="1" width="6.57421875" style="1" customWidth="1"/>
    <col min="2" max="2" width="10.8515625" style="1" customWidth="1"/>
    <col min="3" max="3" width="42.140625" style="3" customWidth="1"/>
    <col min="4" max="4" width="11.28125" style="3" customWidth="1"/>
    <col min="5" max="5" width="63.8515625" style="3" customWidth="1"/>
    <col min="6" max="7" width="8.00390625" style="3" customWidth="1"/>
    <col min="8" max="8" width="12.57421875" style="3" customWidth="1"/>
    <col min="9" max="9" width="6.7109375" style="3" customWidth="1"/>
    <col min="10" max="10" width="14.140625" style="18" customWidth="1"/>
    <col min="11" max="11" width="15.00390625" style="3" hidden="1" customWidth="1"/>
    <col min="12" max="12" width="16.421875" style="3" customWidth="1"/>
    <col min="13" max="15" width="9.140625" style="3" customWidth="1"/>
    <col min="16" max="16" width="5.7109375" style="3" customWidth="1"/>
    <col min="17" max="17" width="16.28125" style="164" hidden="1" customWidth="1"/>
    <col min="18" max="18" width="15.7109375" style="2" hidden="1" customWidth="1"/>
    <col min="19" max="19" width="9.140625" style="2" hidden="1" customWidth="1"/>
    <col min="20" max="16384" width="9.140625" style="3" customWidth="1"/>
  </cols>
  <sheetData>
    <row r="1" spans="1:17" s="45" customFormat="1" ht="26.25" customHeight="1">
      <c r="A1" s="46"/>
      <c r="B1" s="46"/>
      <c r="C1" s="154" t="s">
        <v>51</v>
      </c>
      <c r="D1" s="154"/>
      <c r="E1" s="154"/>
      <c r="F1" s="154"/>
      <c r="G1" s="154"/>
      <c r="H1" s="154"/>
      <c r="I1" s="154"/>
      <c r="J1" s="73"/>
      <c r="K1" s="73"/>
      <c r="L1" s="44"/>
      <c r="Q1" s="157"/>
    </row>
    <row r="2" spans="1:17" s="45" customFormat="1" ht="71.25" customHeight="1">
      <c r="A2" s="84"/>
      <c r="B2" s="84"/>
      <c r="C2" s="155" t="s">
        <v>50</v>
      </c>
      <c r="D2" s="155"/>
      <c r="E2" s="155"/>
      <c r="F2" s="155"/>
      <c r="G2" s="155"/>
      <c r="H2" s="155"/>
      <c r="I2" s="155"/>
      <c r="J2" s="155"/>
      <c r="K2" s="85"/>
      <c r="L2" s="85"/>
      <c r="Q2" s="157"/>
    </row>
    <row r="3" spans="1:18" s="45" customFormat="1" ht="33" customHeight="1">
      <c r="A3" s="74"/>
      <c r="B3" s="74"/>
      <c r="C3" s="156" t="s">
        <v>49</v>
      </c>
      <c r="D3" s="156"/>
      <c r="E3" s="156"/>
      <c r="F3" s="156"/>
      <c r="G3" s="156"/>
      <c r="H3" s="156"/>
      <c r="I3" s="156"/>
      <c r="J3" s="74"/>
      <c r="K3" s="74"/>
      <c r="L3" s="74"/>
      <c r="Q3" s="158" t="s">
        <v>56</v>
      </c>
      <c r="R3" s="166">
        <f>SUMPRODUCT($I$10:$I$594,$Q$10:$Q$594)</f>
        <v>0</v>
      </c>
    </row>
    <row r="4" spans="1:18" ht="23.25" customHeight="1">
      <c r="A4" s="130" t="s">
        <v>0</v>
      </c>
      <c r="B4" s="130"/>
      <c r="C4" s="5" t="s">
        <v>38</v>
      </c>
      <c r="D4" s="4"/>
      <c r="E4" s="4"/>
      <c r="F4" s="4"/>
      <c r="G4" s="4"/>
      <c r="H4" s="4"/>
      <c r="I4" s="4"/>
      <c r="J4" s="19"/>
      <c r="K4" s="4"/>
      <c r="L4" s="4"/>
      <c r="Q4" s="158"/>
      <c r="R4" s="166"/>
    </row>
    <row r="5" spans="1:17" ht="24" customHeight="1">
      <c r="A5" s="80" t="s">
        <v>54</v>
      </c>
      <c r="D5" s="5"/>
      <c r="E5" s="5"/>
      <c r="F5" s="5"/>
      <c r="G5" s="5"/>
      <c r="H5" s="5"/>
      <c r="I5" s="5"/>
      <c r="J5" s="17"/>
      <c r="K5" s="20"/>
      <c r="L5" s="6"/>
      <c r="Q5" s="159" t="s">
        <v>47</v>
      </c>
    </row>
    <row r="6" spans="1:19" ht="24" customHeight="1" thickBot="1">
      <c r="A6" s="81" t="s">
        <v>55</v>
      </c>
      <c r="B6" s="75"/>
      <c r="C6" s="75"/>
      <c r="D6" s="75"/>
      <c r="E6" s="75"/>
      <c r="F6" s="75"/>
      <c r="G6" s="75"/>
      <c r="H6" s="75"/>
      <c r="I6" s="75"/>
      <c r="J6" s="75"/>
      <c r="K6" s="75"/>
      <c r="L6" s="75"/>
      <c r="Q6" s="160"/>
      <c r="R6" s="71">
        <v>0</v>
      </c>
      <c r="S6" s="72" t="s">
        <v>42</v>
      </c>
    </row>
    <row r="7" spans="1:19" s="1" customFormat="1" ht="18.75" customHeight="1">
      <c r="A7" s="131" t="s">
        <v>1</v>
      </c>
      <c r="B7" s="134" t="s">
        <v>2</v>
      </c>
      <c r="C7" s="137" t="s">
        <v>3</v>
      </c>
      <c r="D7" s="138"/>
      <c r="E7" s="134" t="s">
        <v>19</v>
      </c>
      <c r="F7" s="143" t="s">
        <v>4</v>
      </c>
      <c r="G7" s="144"/>
      <c r="H7" s="145" t="s">
        <v>5</v>
      </c>
      <c r="I7" s="134" t="s">
        <v>6</v>
      </c>
      <c r="J7" s="145" t="s">
        <v>7</v>
      </c>
      <c r="K7" s="145" t="s">
        <v>8</v>
      </c>
      <c r="L7" s="147" t="s">
        <v>9</v>
      </c>
      <c r="Q7" s="161" t="s">
        <v>48</v>
      </c>
      <c r="R7" s="7"/>
      <c r="S7" s="7"/>
    </row>
    <row r="8" spans="1:19" s="1" customFormat="1" ht="18.75" customHeight="1">
      <c r="A8" s="132"/>
      <c r="B8" s="135"/>
      <c r="C8" s="139"/>
      <c r="D8" s="140"/>
      <c r="E8" s="135"/>
      <c r="F8" s="8" t="s">
        <v>10</v>
      </c>
      <c r="G8" s="8" t="s">
        <v>11</v>
      </c>
      <c r="H8" s="146"/>
      <c r="I8" s="135"/>
      <c r="J8" s="146"/>
      <c r="K8" s="146"/>
      <c r="L8" s="148"/>
      <c r="N8" s="1">
        <v>0</v>
      </c>
      <c r="Q8" s="162"/>
      <c r="R8" s="7"/>
      <c r="S8" s="7"/>
    </row>
    <row r="9" spans="1:19" s="1" customFormat="1" ht="19.5" thickBot="1">
      <c r="A9" s="133"/>
      <c r="B9" s="136"/>
      <c r="C9" s="141"/>
      <c r="D9" s="142"/>
      <c r="E9" s="136"/>
      <c r="F9" s="22" t="s">
        <v>12</v>
      </c>
      <c r="G9" s="22" t="s">
        <v>12</v>
      </c>
      <c r="H9" s="23" t="s">
        <v>13</v>
      </c>
      <c r="I9" s="22" t="s">
        <v>14</v>
      </c>
      <c r="J9" s="23" t="s">
        <v>15</v>
      </c>
      <c r="K9" s="23" t="s">
        <v>16</v>
      </c>
      <c r="L9" s="24" t="s">
        <v>17</v>
      </c>
      <c r="Q9" s="162"/>
      <c r="R9" s="7"/>
      <c r="S9" s="7"/>
    </row>
    <row r="10" spans="1:51" s="26" customFormat="1" ht="108" customHeight="1">
      <c r="A10" s="118">
        <v>1</v>
      </c>
      <c r="B10" s="125">
        <f>VLOOKUP(A10,'Sua gia'!$A$7:$C$569,3,0)</f>
        <v>0</v>
      </c>
      <c r="C10" s="128"/>
      <c r="D10" s="128"/>
      <c r="E10" s="25" t="s">
        <v>44</v>
      </c>
      <c r="F10" s="113">
        <f>VLOOKUP(A10,'Sua gia'!$A$7:$I$569,5,0)</f>
        <v>0</v>
      </c>
      <c r="G10" s="113">
        <f>VLOOKUP(A10,'Sua gia'!$A$7:$I$569,6,0)</f>
        <v>0</v>
      </c>
      <c r="H10" s="110">
        <f>F10*G10/1000000</f>
        <v>0</v>
      </c>
      <c r="I10" s="113">
        <f>VLOOKUP(A10,'Sua gia'!$A$7:$I$569,8,0)</f>
        <v>0</v>
      </c>
      <c r="J10" s="104">
        <f>VLOOKUP(A10,'Sua gia'!$A$7:$I$569,9,0)*(1+'Sua gia'!$E$2/100)</f>
        <v>0</v>
      </c>
      <c r="K10" s="104">
        <f>Q10*($N$8+$R$6/100)</f>
        <v>0</v>
      </c>
      <c r="L10" s="107">
        <f>(H10*J10+K10)*I10</f>
        <v>0</v>
      </c>
      <c r="P10"/>
      <c r="Q10" s="163"/>
      <c r="R10" s="65"/>
      <c r="S10" s="65"/>
      <c r="AY10" s="26">
        <f>B10</f>
        <v>0</v>
      </c>
    </row>
    <row r="11" spans="1:51" s="1" customFormat="1" ht="75" customHeight="1">
      <c r="A11" s="119"/>
      <c r="B11" s="126"/>
      <c r="C11" s="129"/>
      <c r="D11" s="129"/>
      <c r="E11" s="116" t="str">
        <f>'Sua gia'!$H$1</f>
        <v>Kính dán 6.38 trắng trong</v>
      </c>
      <c r="F11" s="114"/>
      <c r="G11" s="114"/>
      <c r="H11" s="111"/>
      <c r="I11" s="114"/>
      <c r="J11" s="105"/>
      <c r="K11" s="105"/>
      <c r="L11" s="108"/>
      <c r="M11" s="21"/>
      <c r="O11"/>
      <c r="P11" s="21"/>
      <c r="Q11" s="163"/>
      <c r="R11" s="66"/>
      <c r="S11" s="66"/>
      <c r="T11" s="21"/>
      <c r="U11" s="21"/>
      <c r="V11" s="21"/>
      <c r="W11" s="21"/>
      <c r="X11" s="21"/>
      <c r="Y11" s="21"/>
      <c r="Z11" s="21"/>
      <c r="AA11" s="21"/>
      <c r="AB11" s="21"/>
      <c r="AY11" s="26">
        <f>B10</f>
        <v>0</v>
      </c>
    </row>
    <row r="12" spans="1:51" s="1" customFormat="1" ht="33" customHeight="1" thickBot="1">
      <c r="A12" s="120"/>
      <c r="B12" s="127"/>
      <c r="C12" s="27">
        <f>VLOOKUP(A10,'Sua gia'!$A$7:$D$939,4,0)</f>
        <v>0</v>
      </c>
      <c r="D12" s="27" t="str">
        <f>'Sua gia'!$E$1</f>
        <v>Xingfa</v>
      </c>
      <c r="E12" s="117"/>
      <c r="F12" s="115"/>
      <c r="G12" s="115"/>
      <c r="H12" s="112"/>
      <c r="I12" s="115"/>
      <c r="J12" s="106"/>
      <c r="K12" s="106"/>
      <c r="L12" s="109"/>
      <c r="Q12" s="163"/>
      <c r="R12" s="7"/>
      <c r="S12" s="7"/>
      <c r="AY12" s="26">
        <f>B10</f>
        <v>0</v>
      </c>
    </row>
    <row r="13" spans="1:51" s="26" customFormat="1" ht="108" customHeight="1">
      <c r="A13" s="118">
        <v>2</v>
      </c>
      <c r="B13" s="125">
        <f>VLOOKUP(A13,'Sua gia'!$A$7:$C$569,3,0)</f>
        <v>0</v>
      </c>
      <c r="C13" s="128"/>
      <c r="D13" s="128"/>
      <c r="E13" s="25" t="s">
        <v>45</v>
      </c>
      <c r="F13" s="113">
        <f>VLOOKUP(A13,'Sua gia'!$A$7:$I$569,5,0)</f>
        <v>0</v>
      </c>
      <c r="G13" s="113">
        <f>VLOOKUP(A13,'Sua gia'!$A$7:$I$569,6,0)</f>
        <v>0</v>
      </c>
      <c r="H13" s="110">
        <f>F13*G13/1000000</f>
        <v>0</v>
      </c>
      <c r="I13" s="113">
        <f>VLOOKUP(A13,'Sua gia'!$A$7:$I$569,8,0)</f>
        <v>0</v>
      </c>
      <c r="J13" s="104">
        <f>VLOOKUP(A13,'Sua gia'!$A$7:$I$569,9,0)*(1+'Sua gia'!$E$2/100)</f>
        <v>0</v>
      </c>
      <c r="K13" s="104">
        <f>Q13*($N$8+$R$6/100)</f>
        <v>0</v>
      </c>
      <c r="L13" s="107">
        <f>(H13*J13+K13)*I13</f>
        <v>0</v>
      </c>
      <c r="P13"/>
      <c r="Q13" s="163"/>
      <c r="R13" s="65"/>
      <c r="S13" s="65"/>
      <c r="AY13" s="26">
        <f>B13</f>
        <v>0</v>
      </c>
    </row>
    <row r="14" spans="1:51" s="1" customFormat="1" ht="75" customHeight="1">
      <c r="A14" s="119"/>
      <c r="B14" s="126"/>
      <c r="C14" s="129"/>
      <c r="D14" s="129"/>
      <c r="E14" s="116" t="str">
        <f>'Sua gia'!$H$1</f>
        <v>Kính dán 6.38 trắng trong</v>
      </c>
      <c r="F14" s="114"/>
      <c r="G14" s="114"/>
      <c r="H14" s="111"/>
      <c r="I14" s="114"/>
      <c r="J14" s="105"/>
      <c r="K14" s="105"/>
      <c r="L14" s="108"/>
      <c r="M14" s="21"/>
      <c r="O14" s="21"/>
      <c r="P14" s="21"/>
      <c r="Q14" s="163"/>
      <c r="R14" s="66"/>
      <c r="S14" s="66"/>
      <c r="T14" s="21"/>
      <c r="U14" s="21"/>
      <c r="V14" s="21"/>
      <c r="W14" s="21"/>
      <c r="X14" s="21"/>
      <c r="Y14" s="21"/>
      <c r="Z14" s="21"/>
      <c r="AA14" s="21"/>
      <c r="AB14" s="21"/>
      <c r="AY14" s="26">
        <f>B13</f>
        <v>0</v>
      </c>
    </row>
    <row r="15" spans="1:51" s="1" customFormat="1" ht="33" customHeight="1" thickBot="1">
      <c r="A15" s="120"/>
      <c r="B15" s="127"/>
      <c r="C15" s="27">
        <f>VLOOKUP(A13,'Sua gia'!$A$7:$D$939,4,0)</f>
        <v>0</v>
      </c>
      <c r="D15" s="27" t="str">
        <f>'Sua gia'!$E$1</f>
        <v>Xingfa</v>
      </c>
      <c r="E15" s="117"/>
      <c r="F15" s="115"/>
      <c r="G15" s="115"/>
      <c r="H15" s="112"/>
      <c r="I15" s="115"/>
      <c r="J15" s="106"/>
      <c r="K15" s="106"/>
      <c r="L15" s="109"/>
      <c r="Q15" s="163"/>
      <c r="R15" s="7"/>
      <c r="S15" s="7"/>
      <c r="AY15" s="26">
        <f>B13</f>
        <v>0</v>
      </c>
    </row>
    <row r="16" spans="1:51" s="26" customFormat="1" ht="108" customHeight="1">
      <c r="A16" s="118">
        <v>3</v>
      </c>
      <c r="B16" s="125">
        <f>VLOOKUP(A16,'Sua gia'!$A$7:$C$569,3,0)</f>
        <v>0</v>
      </c>
      <c r="C16" s="128"/>
      <c r="D16" s="128"/>
      <c r="E16" s="25" t="s">
        <v>44</v>
      </c>
      <c r="F16" s="113">
        <f>VLOOKUP(A16,'Sua gia'!$A$7:$I$569,5,0)</f>
        <v>0</v>
      </c>
      <c r="G16" s="113">
        <f>VLOOKUP(A16,'Sua gia'!$A$7:$I$569,6,0)</f>
        <v>0</v>
      </c>
      <c r="H16" s="110">
        <f>F16*G16/1000000</f>
        <v>0</v>
      </c>
      <c r="I16" s="113">
        <f>VLOOKUP(A16,'Sua gia'!$A$7:$I$569,8,0)</f>
        <v>0</v>
      </c>
      <c r="J16" s="104">
        <f>VLOOKUP(A16,'Sua gia'!$A$7:$I$569,9,0)*(1+'Sua gia'!$E$2/100)</f>
        <v>0</v>
      </c>
      <c r="K16" s="104">
        <f>Q16*($N$8+$R$6/100)</f>
        <v>0</v>
      </c>
      <c r="L16" s="107">
        <f>(H16*J16+K16)*I16</f>
        <v>0</v>
      </c>
      <c r="Q16" s="163"/>
      <c r="R16" s="65"/>
      <c r="S16" s="65"/>
      <c r="AY16" s="26">
        <f>B16</f>
        <v>0</v>
      </c>
    </row>
    <row r="17" spans="1:51" s="1" customFormat="1" ht="75" customHeight="1">
      <c r="A17" s="119"/>
      <c r="B17" s="126"/>
      <c r="C17" s="129"/>
      <c r="D17" s="129"/>
      <c r="E17" s="116" t="str">
        <f>'Sua gia'!$H$1</f>
        <v>Kính dán 6.38 trắng trong</v>
      </c>
      <c r="F17" s="114"/>
      <c r="G17" s="114"/>
      <c r="H17" s="111"/>
      <c r="I17" s="114"/>
      <c r="J17" s="105"/>
      <c r="K17" s="105"/>
      <c r="L17" s="108"/>
      <c r="M17" s="21"/>
      <c r="O17" s="21"/>
      <c r="P17" s="21"/>
      <c r="Q17" s="163"/>
      <c r="R17" s="66"/>
      <c r="S17" s="66"/>
      <c r="T17" s="21"/>
      <c r="U17" s="21"/>
      <c r="V17" s="21"/>
      <c r="W17" s="21"/>
      <c r="X17" s="21"/>
      <c r="Y17" s="21"/>
      <c r="Z17" s="21"/>
      <c r="AA17" s="21"/>
      <c r="AB17" s="21"/>
      <c r="AY17" s="26">
        <f>B16</f>
        <v>0</v>
      </c>
    </row>
    <row r="18" spans="1:51" s="1" customFormat="1" ht="33" customHeight="1" thickBot="1">
      <c r="A18" s="120"/>
      <c r="B18" s="127"/>
      <c r="C18" s="27">
        <f>VLOOKUP(A16,'Sua gia'!$A$7:$D$939,4,0)</f>
        <v>0</v>
      </c>
      <c r="D18" s="27" t="str">
        <f>'Sua gia'!$E$1</f>
        <v>Xingfa</v>
      </c>
      <c r="E18" s="117"/>
      <c r="F18" s="115"/>
      <c r="G18" s="115"/>
      <c r="H18" s="112"/>
      <c r="I18" s="115"/>
      <c r="J18" s="106"/>
      <c r="K18" s="106"/>
      <c r="L18" s="109"/>
      <c r="Q18" s="163"/>
      <c r="R18" s="7"/>
      <c r="S18" s="7"/>
      <c r="AY18" s="26">
        <f>B16</f>
        <v>0</v>
      </c>
    </row>
    <row r="19" spans="1:51" s="26" customFormat="1" ht="108" customHeight="1">
      <c r="A19" s="118">
        <v>4</v>
      </c>
      <c r="B19" s="125">
        <f>VLOOKUP(A19,'Sua gia'!$A$7:$C$569,3,0)</f>
        <v>0</v>
      </c>
      <c r="C19" s="128"/>
      <c r="D19" s="128"/>
      <c r="E19" s="25" t="s">
        <v>44</v>
      </c>
      <c r="F19" s="113">
        <f>VLOOKUP(A19,'Sua gia'!$A$7:$I$569,5,0)</f>
        <v>0</v>
      </c>
      <c r="G19" s="113">
        <f>VLOOKUP(A19,'Sua gia'!$A$7:$I$569,6,0)</f>
        <v>0</v>
      </c>
      <c r="H19" s="110">
        <f>F19*G19/1000000</f>
        <v>0</v>
      </c>
      <c r="I19" s="113">
        <f>VLOOKUP(A19,'Sua gia'!$A$7:$I$569,8,0)</f>
        <v>0</v>
      </c>
      <c r="J19" s="104">
        <f>VLOOKUP(A19,'Sua gia'!$A$7:$I$569,9,0)*(1+'Sua gia'!$E$2/100)</f>
        <v>0</v>
      </c>
      <c r="K19" s="104">
        <f>Q19*($N$8+$R$6/100)</f>
        <v>0</v>
      </c>
      <c r="L19" s="107">
        <f>(H19*J19+K19)*I19</f>
        <v>0</v>
      </c>
      <c r="Q19" s="163"/>
      <c r="R19" s="65"/>
      <c r="S19" s="65"/>
      <c r="AY19" s="26">
        <f>B19</f>
        <v>0</v>
      </c>
    </row>
    <row r="20" spans="1:51" s="1" customFormat="1" ht="75" customHeight="1">
      <c r="A20" s="119"/>
      <c r="B20" s="126"/>
      <c r="C20" s="129"/>
      <c r="D20" s="129"/>
      <c r="E20" s="116" t="str">
        <f>'Sua gia'!$H$1</f>
        <v>Kính dán 6.38 trắng trong</v>
      </c>
      <c r="F20" s="114"/>
      <c r="G20" s="114"/>
      <c r="H20" s="111"/>
      <c r="I20" s="114"/>
      <c r="J20" s="105"/>
      <c r="K20" s="105"/>
      <c r="L20" s="108"/>
      <c r="M20" s="21"/>
      <c r="O20" s="21"/>
      <c r="P20" s="21"/>
      <c r="Q20" s="163"/>
      <c r="R20" s="66"/>
      <c r="S20" s="66"/>
      <c r="T20" s="21"/>
      <c r="U20" s="21"/>
      <c r="V20" s="21"/>
      <c r="W20" s="21"/>
      <c r="X20" s="21"/>
      <c r="Y20" s="21"/>
      <c r="Z20" s="21"/>
      <c r="AA20" s="21"/>
      <c r="AB20" s="21"/>
      <c r="AY20" s="26">
        <f>B19</f>
        <v>0</v>
      </c>
    </row>
    <row r="21" spans="1:51" s="1" customFormat="1" ht="33" customHeight="1" thickBot="1">
      <c r="A21" s="120"/>
      <c r="B21" s="127"/>
      <c r="C21" s="27">
        <f>VLOOKUP(A19,'Sua gia'!$A$7:$D$939,4,0)</f>
        <v>0</v>
      </c>
      <c r="D21" s="27" t="str">
        <f>'Sua gia'!$E$1</f>
        <v>Xingfa</v>
      </c>
      <c r="E21" s="117"/>
      <c r="F21" s="115"/>
      <c r="G21" s="115"/>
      <c r="H21" s="112"/>
      <c r="I21" s="115"/>
      <c r="J21" s="106"/>
      <c r="K21" s="106"/>
      <c r="L21" s="109"/>
      <c r="Q21" s="163"/>
      <c r="R21" s="7"/>
      <c r="S21" s="7"/>
      <c r="AY21" s="26">
        <f>B19</f>
        <v>0</v>
      </c>
    </row>
    <row r="22" spans="1:51" s="26" customFormat="1" ht="108" customHeight="1">
      <c r="A22" s="118">
        <v>5</v>
      </c>
      <c r="B22" s="125">
        <f>VLOOKUP(A22,'Sua gia'!$A$7:$C$569,3,0)</f>
        <v>0</v>
      </c>
      <c r="C22" s="128"/>
      <c r="D22" s="128"/>
      <c r="E22" s="25" t="s">
        <v>45</v>
      </c>
      <c r="F22" s="113">
        <f>VLOOKUP(A22,'Sua gia'!$A$7:$I$569,5,0)</f>
        <v>0</v>
      </c>
      <c r="G22" s="113">
        <f>VLOOKUP(A22,'Sua gia'!$A$7:$I$569,6,0)</f>
        <v>0</v>
      </c>
      <c r="H22" s="110">
        <f>F22*G22/1000000</f>
        <v>0</v>
      </c>
      <c r="I22" s="113">
        <f>VLOOKUP(A22,'Sua gia'!$A$7:$I$569,8,0)</f>
        <v>0</v>
      </c>
      <c r="J22" s="104">
        <f>VLOOKUP(A22,'Sua gia'!$A$7:$I$569,9,0)*(1+'Sua gia'!$E$2/100)</f>
        <v>0</v>
      </c>
      <c r="K22" s="104">
        <f>Q22*($N$8+$R$6/100)</f>
        <v>0</v>
      </c>
      <c r="L22" s="107">
        <f>(H22*J22+K22)*I22</f>
        <v>0</v>
      </c>
      <c r="Q22" s="163"/>
      <c r="R22" s="67"/>
      <c r="S22" s="65"/>
      <c r="AY22" s="26">
        <f>B22</f>
        <v>0</v>
      </c>
    </row>
    <row r="23" spans="1:51" s="1" customFormat="1" ht="75" customHeight="1">
      <c r="A23" s="119"/>
      <c r="B23" s="126"/>
      <c r="C23" s="129"/>
      <c r="D23" s="129"/>
      <c r="E23" s="116" t="str">
        <f>'Sua gia'!$H$1</f>
        <v>Kính dán 6.38 trắng trong</v>
      </c>
      <c r="F23" s="114"/>
      <c r="G23" s="114"/>
      <c r="H23" s="111"/>
      <c r="I23" s="114"/>
      <c r="J23" s="105"/>
      <c r="K23" s="105"/>
      <c r="L23" s="108"/>
      <c r="M23" s="21"/>
      <c r="O23" s="21"/>
      <c r="P23" s="21"/>
      <c r="Q23" s="163"/>
      <c r="R23" s="66"/>
      <c r="S23" s="66"/>
      <c r="T23" s="21"/>
      <c r="U23" s="21"/>
      <c r="V23" s="21"/>
      <c r="W23" s="21"/>
      <c r="X23" s="21"/>
      <c r="Y23" s="21"/>
      <c r="Z23" s="21"/>
      <c r="AA23" s="21"/>
      <c r="AB23" s="21"/>
      <c r="AY23" s="26">
        <f>B22</f>
        <v>0</v>
      </c>
    </row>
    <row r="24" spans="1:51" s="1" customFormat="1" ht="33" customHeight="1" thickBot="1">
      <c r="A24" s="120"/>
      <c r="B24" s="127"/>
      <c r="C24" s="27">
        <f>VLOOKUP(A22,'Sua gia'!$A$7:$D$939,4,0)</f>
        <v>0</v>
      </c>
      <c r="D24" s="27" t="str">
        <f>'Sua gia'!$E$1</f>
        <v>Xingfa</v>
      </c>
      <c r="E24" s="117"/>
      <c r="F24" s="115"/>
      <c r="G24" s="115"/>
      <c r="H24" s="112"/>
      <c r="I24" s="115"/>
      <c r="J24" s="106"/>
      <c r="K24" s="106"/>
      <c r="L24" s="109"/>
      <c r="Q24" s="163"/>
      <c r="R24" s="7"/>
      <c r="S24" s="7"/>
      <c r="AY24" s="26">
        <f>B22</f>
        <v>0</v>
      </c>
    </row>
    <row r="25" spans="1:51" s="26" customFormat="1" ht="108" customHeight="1">
      <c r="A25" s="118">
        <v>6</v>
      </c>
      <c r="B25" s="125">
        <f>VLOOKUP(A25,'Sua gia'!$A$7:$C$569,3,0)</f>
        <v>0</v>
      </c>
      <c r="C25" s="128"/>
      <c r="D25" s="128"/>
      <c r="E25" s="25" t="s">
        <v>46</v>
      </c>
      <c r="F25" s="113">
        <f>VLOOKUP(A25,'Sua gia'!$A$7:$I$569,5,0)</f>
        <v>0</v>
      </c>
      <c r="G25" s="113">
        <f>VLOOKUP(A25,'Sua gia'!$A$7:$I$569,6,0)</f>
        <v>0</v>
      </c>
      <c r="H25" s="110">
        <f>F25*G25/1000000</f>
        <v>0</v>
      </c>
      <c r="I25" s="113">
        <f>VLOOKUP(A25,'Sua gia'!$A$7:$I$569,8,0)</f>
        <v>0</v>
      </c>
      <c r="J25" s="104">
        <f>VLOOKUP(A25,'Sua gia'!$A$7:$I$569,9,0)*(1+'Sua gia'!$E$2/100)</f>
        <v>0</v>
      </c>
      <c r="K25" s="104">
        <f>Q25*($N$8+$R$6/100)</f>
        <v>0</v>
      </c>
      <c r="L25" s="107">
        <f>(H25*J25+K25)*I25</f>
        <v>0</v>
      </c>
      <c r="Q25" s="163"/>
      <c r="R25" s="65"/>
      <c r="S25" s="65"/>
      <c r="AY25" s="26">
        <f>B25</f>
        <v>0</v>
      </c>
    </row>
    <row r="26" spans="1:51" s="1" customFormat="1" ht="75" customHeight="1">
      <c r="A26" s="119"/>
      <c r="B26" s="126"/>
      <c r="C26" s="129"/>
      <c r="D26" s="129"/>
      <c r="E26" s="116" t="str">
        <f>'Sua gia'!$H$1</f>
        <v>Kính dán 6.38 trắng trong</v>
      </c>
      <c r="F26" s="114"/>
      <c r="G26" s="114"/>
      <c r="H26" s="111"/>
      <c r="I26" s="114"/>
      <c r="J26" s="105"/>
      <c r="K26" s="105"/>
      <c r="L26" s="108"/>
      <c r="M26" s="21"/>
      <c r="O26"/>
      <c r="P26" s="21"/>
      <c r="Q26" s="163"/>
      <c r="R26" s="66"/>
      <c r="S26" s="66"/>
      <c r="T26" s="21"/>
      <c r="U26" s="21"/>
      <c r="V26" s="21"/>
      <c r="W26" s="21"/>
      <c r="X26" s="21"/>
      <c r="Y26" s="21"/>
      <c r="Z26" s="21"/>
      <c r="AA26" s="21"/>
      <c r="AB26" s="21"/>
      <c r="AY26" s="26">
        <f>B25</f>
        <v>0</v>
      </c>
    </row>
    <row r="27" spans="1:51" s="1" customFormat="1" ht="33" customHeight="1" thickBot="1">
      <c r="A27" s="120"/>
      <c r="B27" s="127"/>
      <c r="C27" s="27">
        <f>VLOOKUP(A25,'Sua gia'!$A$7:$D$939,4,0)</f>
        <v>0</v>
      </c>
      <c r="D27" s="27" t="str">
        <f>'Sua gia'!$E$1</f>
        <v>Xingfa</v>
      </c>
      <c r="E27" s="117"/>
      <c r="F27" s="115"/>
      <c r="G27" s="115"/>
      <c r="H27" s="112"/>
      <c r="I27" s="115"/>
      <c r="J27" s="106"/>
      <c r="K27" s="106"/>
      <c r="L27" s="109"/>
      <c r="Q27" s="163"/>
      <c r="R27" s="7"/>
      <c r="S27" s="7"/>
      <c r="AY27" s="26">
        <f>B25</f>
        <v>0</v>
      </c>
    </row>
    <row r="28" spans="1:51" s="26" customFormat="1" ht="108" customHeight="1">
      <c r="A28" s="118">
        <v>7</v>
      </c>
      <c r="B28" s="125">
        <f>VLOOKUP(A28,'Sua gia'!$A$7:$C$569,3,0)</f>
        <v>0</v>
      </c>
      <c r="C28" s="128"/>
      <c r="D28" s="128"/>
      <c r="E28" s="25" t="s">
        <v>45</v>
      </c>
      <c r="F28" s="113">
        <f>VLOOKUP(A28,'Sua gia'!$A$7:$I$569,5,0)</f>
        <v>0</v>
      </c>
      <c r="G28" s="113">
        <f>VLOOKUP(A28,'Sua gia'!$A$7:$I$569,6,0)</f>
        <v>0</v>
      </c>
      <c r="H28" s="110">
        <f>F28*G28/1000000</f>
        <v>0</v>
      </c>
      <c r="I28" s="113">
        <f>VLOOKUP(A28,'Sua gia'!$A$7:$I$569,8,0)</f>
        <v>0</v>
      </c>
      <c r="J28" s="104">
        <f>VLOOKUP(A28,'Sua gia'!$A$7:$I$569,9,0)*(1+'Sua gia'!$E$2/100)</f>
        <v>0</v>
      </c>
      <c r="K28" s="104">
        <f>Q28*($N$8+$R$6/100)</f>
        <v>0</v>
      </c>
      <c r="L28" s="107">
        <f>(H28*J28+K28)*I28</f>
        <v>0</v>
      </c>
      <c r="Q28" s="163"/>
      <c r="R28" s="67"/>
      <c r="S28" s="65"/>
      <c r="AY28" s="26">
        <f>B28</f>
        <v>0</v>
      </c>
    </row>
    <row r="29" spans="1:51" s="1" customFormat="1" ht="75" customHeight="1">
      <c r="A29" s="119"/>
      <c r="B29" s="126"/>
      <c r="C29" s="129"/>
      <c r="D29" s="129"/>
      <c r="E29" s="116" t="str">
        <f>'Sua gia'!$H$1</f>
        <v>Kính dán 6.38 trắng trong</v>
      </c>
      <c r="F29" s="114"/>
      <c r="G29" s="114"/>
      <c r="H29" s="111"/>
      <c r="I29" s="114"/>
      <c r="J29" s="105"/>
      <c r="K29" s="105"/>
      <c r="L29" s="108"/>
      <c r="M29" s="21"/>
      <c r="O29" s="21"/>
      <c r="P29" s="21"/>
      <c r="Q29" s="163"/>
      <c r="R29" s="66"/>
      <c r="S29" s="66"/>
      <c r="T29" s="21"/>
      <c r="U29" s="21"/>
      <c r="V29" s="21"/>
      <c r="W29" s="21"/>
      <c r="X29" s="21"/>
      <c r="Y29" s="21"/>
      <c r="Z29" s="21"/>
      <c r="AA29" s="21"/>
      <c r="AB29" s="21"/>
      <c r="AY29" s="26">
        <f>B28</f>
        <v>0</v>
      </c>
    </row>
    <row r="30" spans="1:51" s="1" customFormat="1" ht="33" customHeight="1" thickBot="1">
      <c r="A30" s="120"/>
      <c r="B30" s="127"/>
      <c r="C30" s="27">
        <f>VLOOKUP(A28,'Sua gia'!$A$7:$D$939,4,0)</f>
        <v>0</v>
      </c>
      <c r="D30" s="27" t="str">
        <f>'Sua gia'!$E$1</f>
        <v>Xingfa</v>
      </c>
      <c r="E30" s="117"/>
      <c r="F30" s="115"/>
      <c r="G30" s="115"/>
      <c r="H30" s="112"/>
      <c r="I30" s="115"/>
      <c r="J30" s="106"/>
      <c r="K30" s="106"/>
      <c r="L30" s="109"/>
      <c r="Q30" s="163"/>
      <c r="R30" s="7"/>
      <c r="S30" s="7"/>
      <c r="AY30" s="26">
        <f>B28</f>
        <v>0</v>
      </c>
    </row>
    <row r="31" spans="1:51" s="26" customFormat="1" ht="108" customHeight="1">
      <c r="A31" s="118">
        <v>8</v>
      </c>
      <c r="B31" s="125">
        <f>VLOOKUP(A31,'Sua gia'!$A$7:$C$569,3,0)</f>
        <v>0</v>
      </c>
      <c r="C31" s="128"/>
      <c r="D31" s="128"/>
      <c r="E31" s="25" t="s">
        <v>45</v>
      </c>
      <c r="F31" s="113">
        <f>VLOOKUP(A31,'Sua gia'!$A$7:$I$569,5,0)</f>
        <v>0</v>
      </c>
      <c r="G31" s="113">
        <f>VLOOKUP(A31,'Sua gia'!$A$7:$I$569,6,0)</f>
        <v>0</v>
      </c>
      <c r="H31" s="110">
        <f>F31*G31/1000000</f>
        <v>0</v>
      </c>
      <c r="I31" s="113">
        <f>VLOOKUP(A31,'Sua gia'!$A$7:$I$569,8,0)</f>
        <v>0</v>
      </c>
      <c r="J31" s="104">
        <f>VLOOKUP(A31,'Sua gia'!$A$7:$I$569,9,0)*(1+'Sua gia'!$E$2/100)</f>
        <v>0</v>
      </c>
      <c r="K31" s="104">
        <f>Q31*($N$8+$R$6/100)</f>
        <v>0</v>
      </c>
      <c r="L31" s="107">
        <f>(H31*J31+K31)*I31</f>
        <v>0</v>
      </c>
      <c r="Q31" s="163"/>
      <c r="R31" s="65"/>
      <c r="S31" s="65"/>
      <c r="AY31" s="26">
        <f>B31</f>
        <v>0</v>
      </c>
    </row>
    <row r="32" spans="1:51" s="1" customFormat="1" ht="75" customHeight="1">
      <c r="A32" s="119"/>
      <c r="B32" s="126"/>
      <c r="C32" s="129"/>
      <c r="D32" s="129"/>
      <c r="E32" s="116" t="str">
        <f>'Sua gia'!$H$1</f>
        <v>Kính dán 6.38 trắng trong</v>
      </c>
      <c r="F32" s="114"/>
      <c r="G32" s="114"/>
      <c r="H32" s="111"/>
      <c r="I32" s="114"/>
      <c r="J32" s="105"/>
      <c r="K32" s="105"/>
      <c r="L32" s="108"/>
      <c r="M32" s="21"/>
      <c r="O32" s="21"/>
      <c r="P32" s="21"/>
      <c r="Q32" s="163"/>
      <c r="R32" s="66"/>
      <c r="S32" s="66"/>
      <c r="T32" s="21"/>
      <c r="U32" s="21"/>
      <c r="V32" s="21"/>
      <c r="W32" s="21"/>
      <c r="X32" s="21"/>
      <c r="Y32" s="21"/>
      <c r="Z32" s="21"/>
      <c r="AA32" s="21"/>
      <c r="AB32" s="21"/>
      <c r="AY32" s="26">
        <f>B31</f>
        <v>0</v>
      </c>
    </row>
    <row r="33" spans="1:51" s="1" customFormat="1" ht="33" customHeight="1" thickBot="1">
      <c r="A33" s="120"/>
      <c r="B33" s="127"/>
      <c r="C33" s="27">
        <f>VLOOKUP(A31,'Sua gia'!$A$7:$D$939,4,0)</f>
        <v>0</v>
      </c>
      <c r="D33" s="27" t="str">
        <f>'Sua gia'!$E$1</f>
        <v>Xingfa</v>
      </c>
      <c r="E33" s="117"/>
      <c r="F33" s="115"/>
      <c r="G33" s="115"/>
      <c r="H33" s="112"/>
      <c r="I33" s="115"/>
      <c r="J33" s="106"/>
      <c r="K33" s="106"/>
      <c r="L33" s="109"/>
      <c r="Q33" s="163"/>
      <c r="R33" s="7"/>
      <c r="S33" s="7"/>
      <c r="AY33" s="26">
        <f>B31</f>
        <v>0</v>
      </c>
    </row>
    <row r="34" spans="1:51" s="26" customFormat="1" ht="108" customHeight="1">
      <c r="A34" s="118">
        <v>9</v>
      </c>
      <c r="B34" s="125">
        <f>VLOOKUP(A34,'Sua gia'!$A$7:$C$569,3,0)</f>
        <v>0</v>
      </c>
      <c r="C34" s="128"/>
      <c r="D34" s="128"/>
      <c r="E34" s="25" t="s">
        <v>44</v>
      </c>
      <c r="F34" s="113">
        <f>VLOOKUP(A34,'Sua gia'!$A$7:$I$569,5,0)</f>
        <v>0</v>
      </c>
      <c r="G34" s="113">
        <f>VLOOKUP(A34,'Sua gia'!$A$7:$I$569,6,0)</f>
        <v>0</v>
      </c>
      <c r="H34" s="110">
        <f>F34*G34/1000000</f>
        <v>0</v>
      </c>
      <c r="I34" s="113">
        <f>VLOOKUP(A34,'Sua gia'!$A$7:$I$569,8,0)</f>
        <v>0</v>
      </c>
      <c r="J34" s="104">
        <f>VLOOKUP(A34,'Sua gia'!$A$7:$I$569,9,0)*(1+'Sua gia'!$E$2/100)</f>
        <v>0</v>
      </c>
      <c r="K34" s="104">
        <f>Q34*($N$8+$R$6/100)</f>
        <v>0</v>
      </c>
      <c r="L34" s="107">
        <f>(H34*J34+K34)*I34</f>
        <v>0</v>
      </c>
      <c r="Q34" s="163"/>
      <c r="R34" s="65"/>
      <c r="S34" s="65"/>
      <c r="AY34" s="26">
        <f>B34</f>
        <v>0</v>
      </c>
    </row>
    <row r="35" spans="1:51" s="1" customFormat="1" ht="75" customHeight="1">
      <c r="A35" s="119"/>
      <c r="B35" s="126"/>
      <c r="C35" s="129"/>
      <c r="D35" s="129"/>
      <c r="E35" s="116" t="str">
        <f>'Sua gia'!$H$1</f>
        <v>Kính dán 6.38 trắng trong</v>
      </c>
      <c r="F35" s="114"/>
      <c r="G35" s="114"/>
      <c r="H35" s="111"/>
      <c r="I35" s="114"/>
      <c r="J35" s="105"/>
      <c r="K35" s="105"/>
      <c r="L35" s="108"/>
      <c r="M35" s="21"/>
      <c r="O35" s="21"/>
      <c r="P35" s="21"/>
      <c r="Q35" s="163"/>
      <c r="R35" s="66"/>
      <c r="S35" s="66"/>
      <c r="T35" s="21"/>
      <c r="U35" s="21"/>
      <c r="V35" s="21"/>
      <c r="W35" s="21"/>
      <c r="X35" s="21"/>
      <c r="Y35" s="21"/>
      <c r="Z35" s="21"/>
      <c r="AA35" s="21"/>
      <c r="AB35" s="21"/>
      <c r="AY35" s="26">
        <f>B34</f>
        <v>0</v>
      </c>
    </row>
    <row r="36" spans="1:51" s="1" customFormat="1" ht="33" customHeight="1" thickBot="1">
      <c r="A36" s="120"/>
      <c r="B36" s="127"/>
      <c r="C36" s="27">
        <f>VLOOKUP(A34,'Sua gia'!$A$7:$D$939,4,0)</f>
        <v>0</v>
      </c>
      <c r="D36" s="27" t="str">
        <f>'Sua gia'!$E$1</f>
        <v>Xingfa</v>
      </c>
      <c r="E36" s="117"/>
      <c r="F36" s="115"/>
      <c r="G36" s="115"/>
      <c r="H36" s="112"/>
      <c r="I36" s="115"/>
      <c r="J36" s="106"/>
      <c r="K36" s="106"/>
      <c r="L36" s="109"/>
      <c r="Q36" s="163"/>
      <c r="R36" s="7"/>
      <c r="S36" s="7"/>
      <c r="AY36" s="26">
        <f>B34</f>
        <v>0</v>
      </c>
    </row>
    <row r="37" spans="1:51" s="26" customFormat="1" ht="108" customHeight="1">
      <c r="A37" s="118">
        <v>10</v>
      </c>
      <c r="B37" s="125">
        <f>VLOOKUP(A37,'Sua gia'!$A$7:$C$569,3,0)</f>
        <v>0</v>
      </c>
      <c r="C37" s="128"/>
      <c r="D37" s="128"/>
      <c r="E37" s="25" t="s">
        <v>20</v>
      </c>
      <c r="F37" s="113">
        <f>VLOOKUP(A37,'Sua gia'!$A$7:$I$569,5,0)</f>
        <v>0</v>
      </c>
      <c r="G37" s="113">
        <f>VLOOKUP(A37,'Sua gia'!$A$7:$I$569,6,0)</f>
        <v>0</v>
      </c>
      <c r="H37" s="110">
        <f>F37*G37/1000000</f>
        <v>0</v>
      </c>
      <c r="I37" s="113">
        <f>VLOOKUP(A37,'Sua gia'!$A$7:$I$569,8,0)</f>
        <v>0</v>
      </c>
      <c r="J37" s="104">
        <f>VLOOKUP(A37,'Sua gia'!$A$7:$I$569,9,0)*(1+'Sua gia'!$E$2/100)</f>
        <v>0</v>
      </c>
      <c r="K37" s="104">
        <f>Q37*($N$8+$R$6/100)</f>
        <v>0</v>
      </c>
      <c r="L37" s="107">
        <f>(H37*J37+K37)*I37</f>
        <v>0</v>
      </c>
      <c r="Q37" s="163"/>
      <c r="R37" s="65"/>
      <c r="S37" s="65"/>
      <c r="AY37" s="26">
        <f>B37</f>
        <v>0</v>
      </c>
    </row>
    <row r="38" spans="1:51" s="1" customFormat="1" ht="75" customHeight="1">
      <c r="A38" s="119"/>
      <c r="B38" s="126"/>
      <c r="C38" s="129"/>
      <c r="D38" s="129"/>
      <c r="E38" s="116" t="str">
        <f>'Sua gia'!$H$1</f>
        <v>Kính dán 6.38 trắng trong</v>
      </c>
      <c r="F38" s="114"/>
      <c r="G38" s="114"/>
      <c r="H38" s="111"/>
      <c r="I38" s="114"/>
      <c r="J38" s="105"/>
      <c r="K38" s="105"/>
      <c r="L38" s="108"/>
      <c r="M38" s="21"/>
      <c r="O38" s="21"/>
      <c r="P38" s="21"/>
      <c r="Q38" s="163"/>
      <c r="R38" s="66"/>
      <c r="S38" s="66"/>
      <c r="T38" s="21"/>
      <c r="U38" s="21"/>
      <c r="V38" s="21"/>
      <c r="W38" s="21"/>
      <c r="X38" s="21"/>
      <c r="Y38" s="21"/>
      <c r="Z38" s="21"/>
      <c r="AA38" s="21"/>
      <c r="AB38" s="21"/>
      <c r="AY38" s="26">
        <f>B37</f>
        <v>0</v>
      </c>
    </row>
    <row r="39" spans="1:51" s="1" customFormat="1" ht="33" customHeight="1" thickBot="1">
      <c r="A39" s="120"/>
      <c r="B39" s="127"/>
      <c r="C39" s="27">
        <f>VLOOKUP(A37,'Sua gia'!$A$7:$D$939,4,0)</f>
        <v>0</v>
      </c>
      <c r="D39" s="27" t="str">
        <f>'Sua gia'!$E$1</f>
        <v>Xingfa</v>
      </c>
      <c r="E39" s="117"/>
      <c r="F39" s="115"/>
      <c r="G39" s="115"/>
      <c r="H39" s="112"/>
      <c r="I39" s="115"/>
      <c r="J39" s="106"/>
      <c r="K39" s="106"/>
      <c r="L39" s="109"/>
      <c r="Q39" s="163"/>
      <c r="R39" s="7"/>
      <c r="S39" s="67"/>
      <c r="AY39" s="26">
        <f>B37</f>
        <v>0</v>
      </c>
    </row>
    <row r="40" spans="1:51" s="26" customFormat="1" ht="108" customHeight="1">
      <c r="A40" s="118">
        <v>11</v>
      </c>
      <c r="B40" s="125">
        <f>VLOOKUP(A40,'Sua gia'!$A$7:$C$569,3,0)</f>
        <v>0</v>
      </c>
      <c r="C40" s="128"/>
      <c r="D40" s="128"/>
      <c r="E40" s="25" t="s">
        <v>46</v>
      </c>
      <c r="F40" s="113">
        <f>VLOOKUP(A40,'Sua gia'!$A$7:$I$569,5,0)</f>
        <v>0</v>
      </c>
      <c r="G40" s="113">
        <f>VLOOKUP(A40,'Sua gia'!$A$7:$I$569,6,0)</f>
        <v>0</v>
      </c>
      <c r="H40" s="110">
        <f>F40*G40/1000000</f>
        <v>0</v>
      </c>
      <c r="I40" s="113">
        <f>VLOOKUP(A40,'Sua gia'!$A$7:$I$569,8,0)</f>
        <v>0</v>
      </c>
      <c r="J40" s="104">
        <f>VLOOKUP(A40,'Sua gia'!$A$7:$I$569,9,0)*(1+'Sua gia'!$E$2/100)</f>
        <v>0</v>
      </c>
      <c r="K40" s="104">
        <f>Q40*($N$8+$R$6/100)</f>
        <v>0</v>
      </c>
      <c r="L40" s="107">
        <f>(H40*J40+K40)*I40</f>
        <v>0</v>
      </c>
      <c r="Q40" s="163"/>
      <c r="R40" s="65"/>
      <c r="S40" s="65"/>
      <c r="AY40" s="26">
        <f>B40</f>
        <v>0</v>
      </c>
    </row>
    <row r="41" spans="1:51" s="1" customFormat="1" ht="75" customHeight="1">
      <c r="A41" s="119"/>
      <c r="B41" s="126"/>
      <c r="C41" s="129"/>
      <c r="D41" s="129"/>
      <c r="E41" s="116" t="str">
        <f>'Sua gia'!$H$1</f>
        <v>Kính dán 6.38 trắng trong</v>
      </c>
      <c r="F41" s="114"/>
      <c r="G41" s="114"/>
      <c r="H41" s="111"/>
      <c r="I41" s="114"/>
      <c r="J41" s="105"/>
      <c r="K41" s="105"/>
      <c r="L41" s="108"/>
      <c r="M41" s="21"/>
      <c r="O41" s="21"/>
      <c r="P41" s="21"/>
      <c r="Q41" s="163"/>
      <c r="R41" s="66"/>
      <c r="S41" s="66"/>
      <c r="T41" s="21"/>
      <c r="U41" s="21"/>
      <c r="V41" s="21"/>
      <c r="W41" s="21"/>
      <c r="X41" s="21"/>
      <c r="Y41" s="21"/>
      <c r="Z41" s="21"/>
      <c r="AA41" s="21"/>
      <c r="AB41" s="21"/>
      <c r="AY41" s="26">
        <f>B40</f>
        <v>0</v>
      </c>
    </row>
    <row r="42" spans="1:51" s="1" customFormat="1" ht="33" customHeight="1" thickBot="1">
      <c r="A42" s="120"/>
      <c r="B42" s="127"/>
      <c r="C42" s="27">
        <f>VLOOKUP(A40,'Sua gia'!$A$7:$D$939,4,0)</f>
        <v>0</v>
      </c>
      <c r="D42" s="27" t="str">
        <f>'Sua gia'!$E$1</f>
        <v>Xingfa</v>
      </c>
      <c r="E42" s="117"/>
      <c r="F42" s="115"/>
      <c r="G42" s="115"/>
      <c r="H42" s="112"/>
      <c r="I42" s="115"/>
      <c r="J42" s="106"/>
      <c r="K42" s="106"/>
      <c r="L42" s="109"/>
      <c r="Q42" s="163"/>
      <c r="R42" s="7"/>
      <c r="S42" s="7"/>
      <c r="AY42" s="26">
        <f>B40</f>
        <v>0</v>
      </c>
    </row>
    <row r="43" spans="1:51" s="26" customFormat="1" ht="108" customHeight="1">
      <c r="A43" s="118">
        <v>12</v>
      </c>
      <c r="B43" s="125">
        <f>VLOOKUP(A43,'Sua gia'!$A$7:$C$569,3,0)</f>
        <v>0</v>
      </c>
      <c r="C43" s="128"/>
      <c r="D43" s="128"/>
      <c r="E43" s="25" t="s">
        <v>44</v>
      </c>
      <c r="F43" s="113">
        <f>VLOOKUP(A43,'Sua gia'!$A$7:$I$569,5,0)</f>
        <v>0</v>
      </c>
      <c r="G43" s="113">
        <f>VLOOKUP(A43,'Sua gia'!$A$7:$I$569,6,0)</f>
        <v>0</v>
      </c>
      <c r="H43" s="110">
        <f>F43*G43/1000000</f>
        <v>0</v>
      </c>
      <c r="I43" s="113">
        <f>VLOOKUP(A43,'Sua gia'!$A$7:$I$569,8,0)</f>
        <v>0</v>
      </c>
      <c r="J43" s="104">
        <f>VLOOKUP(A43,'Sua gia'!$A$7:$I$569,9,0)*(1+'Sua gia'!$E$2/100)</f>
        <v>0</v>
      </c>
      <c r="K43" s="104">
        <f>Q43*($N$8+$R$6/100)</f>
        <v>0</v>
      </c>
      <c r="L43" s="107">
        <f>(H43*J43+K43)*I43</f>
        <v>0</v>
      </c>
      <c r="P43"/>
      <c r="Q43" s="163"/>
      <c r="R43" s="65"/>
      <c r="S43" s="65"/>
      <c r="AY43" s="26">
        <f>B43</f>
        <v>0</v>
      </c>
    </row>
    <row r="44" spans="1:51" s="1" customFormat="1" ht="75" customHeight="1">
      <c r="A44" s="119"/>
      <c r="B44" s="126"/>
      <c r="C44" s="129"/>
      <c r="D44" s="129"/>
      <c r="E44" s="116" t="str">
        <f>'Sua gia'!$H$1</f>
        <v>Kính dán 6.38 trắng trong</v>
      </c>
      <c r="F44" s="114"/>
      <c r="G44" s="114"/>
      <c r="H44" s="111"/>
      <c r="I44" s="114"/>
      <c r="J44" s="105"/>
      <c r="K44" s="105"/>
      <c r="L44" s="108"/>
      <c r="M44" s="21"/>
      <c r="O44"/>
      <c r="P44" s="21"/>
      <c r="Q44" s="163"/>
      <c r="R44" s="66"/>
      <c r="S44" s="66"/>
      <c r="T44" s="21"/>
      <c r="U44" s="21"/>
      <c r="V44" s="21"/>
      <c r="W44" s="21"/>
      <c r="X44" s="21"/>
      <c r="Y44" s="21"/>
      <c r="Z44" s="21"/>
      <c r="AA44" s="21"/>
      <c r="AB44" s="21"/>
      <c r="AY44" s="26">
        <f>B43</f>
        <v>0</v>
      </c>
    </row>
    <row r="45" spans="1:51" s="1" customFormat="1" ht="33" customHeight="1" thickBot="1">
      <c r="A45" s="120"/>
      <c r="B45" s="127"/>
      <c r="C45" s="27">
        <f>VLOOKUP(A43,'Sua gia'!$A$7:$D$939,4,0)</f>
        <v>0</v>
      </c>
      <c r="D45" s="27" t="str">
        <f>'Sua gia'!$E$1</f>
        <v>Xingfa</v>
      </c>
      <c r="E45" s="117"/>
      <c r="F45" s="115"/>
      <c r="G45" s="115"/>
      <c r="H45" s="112"/>
      <c r="I45" s="115"/>
      <c r="J45" s="106"/>
      <c r="K45" s="106"/>
      <c r="L45" s="109"/>
      <c r="Q45" s="163"/>
      <c r="R45" s="7"/>
      <c r="S45" s="7"/>
      <c r="AY45" s="26">
        <f>B43</f>
        <v>0</v>
      </c>
    </row>
    <row r="46" spans="1:51" s="26" customFormat="1" ht="108" customHeight="1">
      <c r="A46" s="118">
        <v>13</v>
      </c>
      <c r="B46" s="125">
        <f>VLOOKUP(A46,'Sua gia'!$A$7:$C$569,3,0)</f>
        <v>0</v>
      </c>
      <c r="C46" s="128"/>
      <c r="D46" s="128"/>
      <c r="E46" s="25" t="s">
        <v>45</v>
      </c>
      <c r="F46" s="113">
        <f>VLOOKUP(A46,'Sua gia'!$A$7:$I$569,5,0)</f>
        <v>0</v>
      </c>
      <c r="G46" s="113">
        <f>VLOOKUP(A46,'Sua gia'!$A$7:$I$569,6,0)</f>
        <v>0</v>
      </c>
      <c r="H46" s="110">
        <f>F46*G46/1000000</f>
        <v>0</v>
      </c>
      <c r="I46" s="113">
        <f>VLOOKUP(A46,'Sua gia'!$A$7:$I$569,8,0)</f>
        <v>0</v>
      </c>
      <c r="J46" s="104">
        <f>VLOOKUP(A46,'Sua gia'!$A$7:$I$569,9,0)*(1+'Sua gia'!$E$2/100)</f>
        <v>0</v>
      </c>
      <c r="K46" s="104">
        <f>Q46*($N$8+$R$6/100)</f>
        <v>0</v>
      </c>
      <c r="L46" s="107">
        <f>(H46*J46+K46)*I46</f>
        <v>0</v>
      </c>
      <c r="P46"/>
      <c r="Q46" s="163"/>
      <c r="R46" s="65"/>
      <c r="S46" s="65"/>
      <c r="AY46" s="26">
        <f>B46</f>
        <v>0</v>
      </c>
    </row>
    <row r="47" spans="1:51" s="1" customFormat="1" ht="75" customHeight="1">
      <c r="A47" s="119"/>
      <c r="B47" s="126"/>
      <c r="C47" s="129"/>
      <c r="D47" s="129"/>
      <c r="E47" s="116" t="str">
        <f>'Sua gia'!$H$1</f>
        <v>Kính dán 6.38 trắng trong</v>
      </c>
      <c r="F47" s="114"/>
      <c r="G47" s="114"/>
      <c r="H47" s="111"/>
      <c r="I47" s="114"/>
      <c r="J47" s="105"/>
      <c r="K47" s="105"/>
      <c r="L47" s="108"/>
      <c r="M47" s="21"/>
      <c r="O47" s="21"/>
      <c r="P47" s="21"/>
      <c r="Q47" s="163"/>
      <c r="R47" s="66"/>
      <c r="S47" s="66"/>
      <c r="T47" s="21"/>
      <c r="U47" s="21"/>
      <c r="V47" s="21"/>
      <c r="W47" s="21"/>
      <c r="X47" s="21"/>
      <c r="Y47" s="21"/>
      <c r="Z47" s="21"/>
      <c r="AA47" s="21"/>
      <c r="AB47" s="21"/>
      <c r="AY47" s="26">
        <f>B46</f>
        <v>0</v>
      </c>
    </row>
    <row r="48" spans="1:51" s="1" customFormat="1" ht="33" customHeight="1" thickBot="1">
      <c r="A48" s="120"/>
      <c r="B48" s="127"/>
      <c r="C48" s="27">
        <f>VLOOKUP(A46,'Sua gia'!$A$7:$D$939,4,0)</f>
        <v>0</v>
      </c>
      <c r="D48" s="27" t="str">
        <f>'Sua gia'!$E$1</f>
        <v>Xingfa</v>
      </c>
      <c r="E48" s="117"/>
      <c r="F48" s="115"/>
      <c r="G48" s="115"/>
      <c r="H48" s="112"/>
      <c r="I48" s="115"/>
      <c r="J48" s="106"/>
      <c r="K48" s="106"/>
      <c r="L48" s="109"/>
      <c r="Q48" s="163"/>
      <c r="R48" s="7"/>
      <c r="S48" s="7"/>
      <c r="AY48" s="26">
        <f>B46</f>
        <v>0</v>
      </c>
    </row>
    <row r="49" spans="1:51" s="26" customFormat="1" ht="108" customHeight="1">
      <c r="A49" s="118">
        <v>14</v>
      </c>
      <c r="B49" s="125">
        <f>VLOOKUP(A49,'Sua gia'!$A$7:$C$569,3,0)</f>
        <v>0</v>
      </c>
      <c r="C49" s="128"/>
      <c r="D49" s="128"/>
      <c r="E49" s="25" t="s">
        <v>44</v>
      </c>
      <c r="F49" s="113">
        <f>VLOOKUP(A49,'Sua gia'!$A$7:$I$569,5,0)</f>
        <v>0</v>
      </c>
      <c r="G49" s="113">
        <f>VLOOKUP(A49,'Sua gia'!$A$7:$I$569,6,0)</f>
        <v>0</v>
      </c>
      <c r="H49" s="110">
        <f>F49*G49/1000000</f>
        <v>0</v>
      </c>
      <c r="I49" s="113">
        <f>VLOOKUP(A49,'Sua gia'!$A$7:$I$569,8,0)</f>
        <v>0</v>
      </c>
      <c r="J49" s="104">
        <f>VLOOKUP(A49,'Sua gia'!$A$7:$I$569,9,0)*(1+'Sua gia'!$E$2/100)</f>
        <v>0</v>
      </c>
      <c r="K49" s="104">
        <f>Q49*($N$8+$R$6/100)</f>
        <v>0</v>
      </c>
      <c r="L49" s="107">
        <f>(H49*J49+K49)*I49</f>
        <v>0</v>
      </c>
      <c r="Q49" s="163"/>
      <c r="R49" s="65"/>
      <c r="S49" s="65"/>
      <c r="AY49" s="26">
        <f>B49</f>
        <v>0</v>
      </c>
    </row>
    <row r="50" spans="1:51" s="1" customFormat="1" ht="75" customHeight="1">
      <c r="A50" s="119"/>
      <c r="B50" s="126"/>
      <c r="C50" s="129"/>
      <c r="D50" s="129"/>
      <c r="E50" s="116" t="str">
        <f>'Sua gia'!$H$1</f>
        <v>Kính dán 6.38 trắng trong</v>
      </c>
      <c r="F50" s="114"/>
      <c r="G50" s="114"/>
      <c r="H50" s="111"/>
      <c r="I50" s="114"/>
      <c r="J50" s="105"/>
      <c r="K50" s="105"/>
      <c r="L50" s="108"/>
      <c r="M50" s="21"/>
      <c r="O50" s="21"/>
      <c r="P50" s="21"/>
      <c r="Q50" s="163"/>
      <c r="R50" s="66"/>
      <c r="S50" s="66"/>
      <c r="T50" s="21"/>
      <c r="U50" s="21"/>
      <c r="V50" s="21"/>
      <c r="W50" s="21"/>
      <c r="X50" s="21"/>
      <c r="Y50" s="21"/>
      <c r="Z50" s="21"/>
      <c r="AA50" s="21"/>
      <c r="AB50" s="21"/>
      <c r="AY50" s="26">
        <f>B49</f>
        <v>0</v>
      </c>
    </row>
    <row r="51" spans="1:51" s="1" customFormat="1" ht="33" customHeight="1" thickBot="1">
      <c r="A51" s="120"/>
      <c r="B51" s="127"/>
      <c r="C51" s="27">
        <f>VLOOKUP(A49,'Sua gia'!$A$7:$D$939,4,0)</f>
        <v>0</v>
      </c>
      <c r="D51" s="27" t="str">
        <f>'Sua gia'!$E$1</f>
        <v>Xingfa</v>
      </c>
      <c r="E51" s="117"/>
      <c r="F51" s="115"/>
      <c r="G51" s="115"/>
      <c r="H51" s="112"/>
      <c r="I51" s="115"/>
      <c r="J51" s="106"/>
      <c r="K51" s="106"/>
      <c r="L51" s="109"/>
      <c r="Q51" s="163"/>
      <c r="R51" s="7"/>
      <c r="S51" s="7"/>
      <c r="AY51" s="26">
        <f>B49</f>
        <v>0</v>
      </c>
    </row>
    <row r="52" spans="1:51" s="26" customFormat="1" ht="108" customHeight="1">
      <c r="A52" s="118">
        <v>15</v>
      </c>
      <c r="B52" s="125">
        <f>VLOOKUP(A52,'Sua gia'!$A$7:$C$569,3,0)</f>
        <v>0</v>
      </c>
      <c r="C52" s="128"/>
      <c r="D52" s="128"/>
      <c r="E52" s="25" t="s">
        <v>44</v>
      </c>
      <c r="F52" s="113">
        <f>VLOOKUP(A52,'Sua gia'!$A$7:$I$569,5,0)</f>
        <v>0</v>
      </c>
      <c r="G52" s="113">
        <f>VLOOKUP(A52,'Sua gia'!$A$7:$I$569,6,0)</f>
        <v>0</v>
      </c>
      <c r="H52" s="110">
        <f>F52*G52/1000000</f>
        <v>0</v>
      </c>
      <c r="I52" s="113">
        <f>VLOOKUP(A52,'Sua gia'!$A$7:$I$569,8,0)</f>
        <v>0</v>
      </c>
      <c r="J52" s="104">
        <f>VLOOKUP(A52,'Sua gia'!$A$7:$I$569,9,0)*(1+'Sua gia'!$E$2/100)</f>
        <v>0</v>
      </c>
      <c r="K52" s="104">
        <f>Q52*($N$8+$R$6/100)</f>
        <v>0</v>
      </c>
      <c r="L52" s="107">
        <f>(H52*J52+K52)*I52</f>
        <v>0</v>
      </c>
      <c r="Q52" s="163"/>
      <c r="R52" s="65"/>
      <c r="S52" s="65"/>
      <c r="AY52" s="26">
        <f>B52</f>
        <v>0</v>
      </c>
    </row>
    <row r="53" spans="1:51" s="1" customFormat="1" ht="75" customHeight="1">
      <c r="A53" s="119"/>
      <c r="B53" s="126"/>
      <c r="C53" s="129"/>
      <c r="D53" s="129"/>
      <c r="E53" s="116" t="str">
        <f>'Sua gia'!$H$1</f>
        <v>Kính dán 6.38 trắng trong</v>
      </c>
      <c r="F53" s="114"/>
      <c r="G53" s="114"/>
      <c r="H53" s="111"/>
      <c r="I53" s="114"/>
      <c r="J53" s="105"/>
      <c r="K53" s="105"/>
      <c r="L53" s="108"/>
      <c r="M53" s="21"/>
      <c r="O53" s="21"/>
      <c r="P53" s="21"/>
      <c r="Q53" s="163"/>
      <c r="R53" s="66"/>
      <c r="S53" s="66"/>
      <c r="T53" s="21"/>
      <c r="U53" s="21"/>
      <c r="V53" s="21"/>
      <c r="W53" s="21"/>
      <c r="X53" s="21"/>
      <c r="Y53" s="21"/>
      <c r="Z53" s="21"/>
      <c r="AA53" s="21"/>
      <c r="AB53" s="21"/>
      <c r="AY53" s="26">
        <f>B52</f>
        <v>0</v>
      </c>
    </row>
    <row r="54" spans="1:51" s="1" customFormat="1" ht="33" customHeight="1" thickBot="1">
      <c r="A54" s="120"/>
      <c r="B54" s="127"/>
      <c r="C54" s="27">
        <f>VLOOKUP(A52,'Sua gia'!$A$7:$D$939,4,0)</f>
        <v>0</v>
      </c>
      <c r="D54" s="27" t="str">
        <f>'Sua gia'!$E$1</f>
        <v>Xingfa</v>
      </c>
      <c r="E54" s="117"/>
      <c r="F54" s="115"/>
      <c r="G54" s="115"/>
      <c r="H54" s="112"/>
      <c r="I54" s="115"/>
      <c r="J54" s="106"/>
      <c r="K54" s="106"/>
      <c r="L54" s="109"/>
      <c r="Q54" s="163"/>
      <c r="R54" s="7"/>
      <c r="S54" s="7"/>
      <c r="AY54" s="26">
        <f>B52</f>
        <v>0</v>
      </c>
    </row>
    <row r="55" spans="1:51" s="26" customFormat="1" ht="108" customHeight="1">
      <c r="A55" s="118">
        <v>16</v>
      </c>
      <c r="B55" s="125">
        <f>VLOOKUP(A55,'Sua gia'!$A$7:$C$569,3,0)</f>
        <v>0</v>
      </c>
      <c r="C55" s="128"/>
      <c r="D55" s="128"/>
      <c r="E55" s="25" t="s">
        <v>45</v>
      </c>
      <c r="F55" s="113">
        <f>VLOOKUP(A55,'Sua gia'!$A$7:$I$569,5,0)</f>
        <v>0</v>
      </c>
      <c r="G55" s="113">
        <f>VLOOKUP(A55,'Sua gia'!$A$7:$I$569,6,0)</f>
        <v>0</v>
      </c>
      <c r="H55" s="110">
        <f>F55*G55/1000000</f>
        <v>0</v>
      </c>
      <c r="I55" s="113">
        <f>VLOOKUP(A55,'Sua gia'!$A$7:$I$569,8,0)</f>
        <v>0</v>
      </c>
      <c r="J55" s="104">
        <f>VLOOKUP(A55,'Sua gia'!$A$7:$I$569,9,0)*(1+'Sua gia'!$E$2/100)</f>
        <v>0</v>
      </c>
      <c r="K55" s="104">
        <f>Q55*($N$8+$R$6/100)</f>
        <v>0</v>
      </c>
      <c r="L55" s="107">
        <f>(H55*J55+K55)*I55</f>
        <v>0</v>
      </c>
      <c r="Q55" s="163"/>
      <c r="R55" s="67"/>
      <c r="S55" s="65"/>
      <c r="AY55" s="26">
        <f>B55</f>
        <v>0</v>
      </c>
    </row>
    <row r="56" spans="1:51" s="1" customFormat="1" ht="75" customHeight="1">
      <c r="A56" s="119"/>
      <c r="B56" s="126"/>
      <c r="C56" s="129"/>
      <c r="D56" s="129"/>
      <c r="E56" s="116" t="str">
        <f>'Sua gia'!$H$1</f>
        <v>Kính dán 6.38 trắng trong</v>
      </c>
      <c r="F56" s="114"/>
      <c r="G56" s="114"/>
      <c r="H56" s="111"/>
      <c r="I56" s="114"/>
      <c r="J56" s="105"/>
      <c r="K56" s="105"/>
      <c r="L56" s="108"/>
      <c r="M56" s="21"/>
      <c r="O56" s="21"/>
      <c r="P56" s="21"/>
      <c r="Q56" s="163"/>
      <c r="R56" s="66"/>
      <c r="S56" s="66"/>
      <c r="T56" s="21"/>
      <c r="U56" s="21"/>
      <c r="V56" s="21"/>
      <c r="W56" s="21"/>
      <c r="X56" s="21"/>
      <c r="Y56" s="21"/>
      <c r="Z56" s="21"/>
      <c r="AA56" s="21"/>
      <c r="AB56" s="21"/>
      <c r="AY56" s="26">
        <f>B55</f>
        <v>0</v>
      </c>
    </row>
    <row r="57" spans="1:51" s="1" customFormat="1" ht="33" customHeight="1" thickBot="1">
      <c r="A57" s="120"/>
      <c r="B57" s="127"/>
      <c r="C57" s="27">
        <f>VLOOKUP(A55,'Sua gia'!$A$7:$D$939,4,0)</f>
        <v>0</v>
      </c>
      <c r="D57" s="27" t="str">
        <f>'Sua gia'!$E$1</f>
        <v>Xingfa</v>
      </c>
      <c r="E57" s="117"/>
      <c r="F57" s="115"/>
      <c r="G57" s="115"/>
      <c r="H57" s="112"/>
      <c r="I57" s="115"/>
      <c r="J57" s="106"/>
      <c r="K57" s="106"/>
      <c r="L57" s="109"/>
      <c r="Q57" s="163"/>
      <c r="R57" s="7"/>
      <c r="S57" s="7"/>
      <c r="AY57" s="26">
        <f>B55</f>
        <v>0</v>
      </c>
    </row>
    <row r="58" spans="1:51" s="26" customFormat="1" ht="108" customHeight="1">
      <c r="A58" s="118">
        <v>17</v>
      </c>
      <c r="B58" s="125">
        <f>VLOOKUP(A58,'Sua gia'!$A$7:$C$569,3,0)</f>
        <v>0</v>
      </c>
      <c r="C58" s="128"/>
      <c r="D58" s="128"/>
      <c r="E58" s="25" t="s">
        <v>46</v>
      </c>
      <c r="F58" s="113">
        <f>VLOOKUP(A58,'Sua gia'!$A$7:$I$569,5,0)</f>
        <v>0</v>
      </c>
      <c r="G58" s="113">
        <f>VLOOKUP(A58,'Sua gia'!$A$7:$I$569,6,0)</f>
        <v>0</v>
      </c>
      <c r="H58" s="110">
        <f>F58*G58/1000000</f>
        <v>0</v>
      </c>
      <c r="I58" s="113">
        <f>VLOOKUP(A58,'Sua gia'!$A$7:$I$569,8,0)</f>
        <v>0</v>
      </c>
      <c r="J58" s="104">
        <f>VLOOKUP(A58,'Sua gia'!$A$7:$I$569,9,0)*(1+'Sua gia'!$E$2/100)</f>
        <v>0</v>
      </c>
      <c r="K58" s="104">
        <f>Q58*($N$8+$R$6/100)</f>
        <v>0</v>
      </c>
      <c r="L58" s="107">
        <f>(H58*J58+K58)*I58</f>
        <v>0</v>
      </c>
      <c r="Q58" s="163"/>
      <c r="R58" s="65"/>
      <c r="S58" s="65"/>
      <c r="AY58" s="26">
        <f>B58</f>
        <v>0</v>
      </c>
    </row>
    <row r="59" spans="1:51" s="1" customFormat="1" ht="75" customHeight="1">
      <c r="A59" s="119"/>
      <c r="B59" s="126"/>
      <c r="C59" s="129"/>
      <c r="D59" s="129"/>
      <c r="E59" s="116" t="str">
        <f>'Sua gia'!$H$1</f>
        <v>Kính dán 6.38 trắng trong</v>
      </c>
      <c r="F59" s="114"/>
      <c r="G59" s="114"/>
      <c r="H59" s="111"/>
      <c r="I59" s="114"/>
      <c r="J59" s="105"/>
      <c r="K59" s="105"/>
      <c r="L59" s="108"/>
      <c r="M59" s="21"/>
      <c r="O59"/>
      <c r="P59" s="21"/>
      <c r="Q59" s="163"/>
      <c r="R59" s="66"/>
      <c r="S59" s="66"/>
      <c r="T59" s="21"/>
      <c r="U59" s="21"/>
      <c r="V59" s="21"/>
      <c r="W59" s="21"/>
      <c r="X59" s="21"/>
      <c r="Y59" s="21"/>
      <c r="Z59" s="21"/>
      <c r="AA59" s="21"/>
      <c r="AB59" s="21"/>
      <c r="AY59" s="26">
        <f>B58</f>
        <v>0</v>
      </c>
    </row>
    <row r="60" spans="1:51" s="1" customFormat="1" ht="33" customHeight="1" thickBot="1">
      <c r="A60" s="120"/>
      <c r="B60" s="127"/>
      <c r="C60" s="27">
        <f>VLOOKUP(A58,'Sua gia'!$A$7:$D$939,4,0)</f>
        <v>0</v>
      </c>
      <c r="D60" s="27" t="str">
        <f>'Sua gia'!$E$1</f>
        <v>Xingfa</v>
      </c>
      <c r="E60" s="117"/>
      <c r="F60" s="115"/>
      <c r="G60" s="115"/>
      <c r="H60" s="112"/>
      <c r="I60" s="115"/>
      <c r="J60" s="106"/>
      <c r="K60" s="106"/>
      <c r="L60" s="109"/>
      <c r="Q60" s="163"/>
      <c r="R60" s="7"/>
      <c r="S60" s="7"/>
      <c r="AY60" s="26">
        <f>B58</f>
        <v>0</v>
      </c>
    </row>
    <row r="61" spans="1:51" s="26" customFormat="1" ht="108" customHeight="1">
      <c r="A61" s="118">
        <v>18</v>
      </c>
      <c r="B61" s="125">
        <f>VLOOKUP(A61,'Sua gia'!$A$7:$C$569,3,0)</f>
        <v>0</v>
      </c>
      <c r="C61" s="128"/>
      <c r="D61" s="128"/>
      <c r="E61" s="25" t="s">
        <v>45</v>
      </c>
      <c r="F61" s="113">
        <f>VLOOKUP(A61,'Sua gia'!$A$7:$I$569,5,0)</f>
        <v>0</v>
      </c>
      <c r="G61" s="113">
        <f>VLOOKUP(A61,'Sua gia'!$A$7:$I$569,6,0)</f>
        <v>0</v>
      </c>
      <c r="H61" s="110">
        <f>F61*G61/1000000</f>
        <v>0</v>
      </c>
      <c r="I61" s="113">
        <f>VLOOKUP(A61,'Sua gia'!$A$7:$I$569,8,0)</f>
        <v>0</v>
      </c>
      <c r="J61" s="104">
        <f>VLOOKUP(A61,'Sua gia'!$A$7:$I$569,9,0)*(1+'Sua gia'!$E$2/100)</f>
        <v>0</v>
      </c>
      <c r="K61" s="104">
        <f>Q61*($N$8+$R$6/100)</f>
        <v>0</v>
      </c>
      <c r="L61" s="107">
        <f>(H61*J61+K61)*I61</f>
        <v>0</v>
      </c>
      <c r="Q61" s="163"/>
      <c r="R61" s="67"/>
      <c r="S61" s="65"/>
      <c r="AY61" s="26">
        <f>B61</f>
        <v>0</v>
      </c>
    </row>
    <row r="62" spans="1:51" s="1" customFormat="1" ht="75" customHeight="1">
      <c r="A62" s="119"/>
      <c r="B62" s="126"/>
      <c r="C62" s="129"/>
      <c r="D62" s="129"/>
      <c r="E62" s="116" t="str">
        <f>'Sua gia'!$H$1</f>
        <v>Kính dán 6.38 trắng trong</v>
      </c>
      <c r="F62" s="114"/>
      <c r="G62" s="114"/>
      <c r="H62" s="111"/>
      <c r="I62" s="114"/>
      <c r="J62" s="105"/>
      <c r="K62" s="105"/>
      <c r="L62" s="108"/>
      <c r="M62" s="21"/>
      <c r="O62" s="21"/>
      <c r="P62" s="21"/>
      <c r="Q62" s="163"/>
      <c r="R62" s="66"/>
      <c r="S62" s="66"/>
      <c r="T62" s="21"/>
      <c r="U62" s="21"/>
      <c r="V62" s="21"/>
      <c r="W62" s="21"/>
      <c r="X62" s="21"/>
      <c r="Y62" s="21"/>
      <c r="Z62" s="21"/>
      <c r="AA62" s="21"/>
      <c r="AB62" s="21"/>
      <c r="AY62" s="26">
        <f>B61</f>
        <v>0</v>
      </c>
    </row>
    <row r="63" spans="1:51" s="1" customFormat="1" ht="33" customHeight="1" thickBot="1">
      <c r="A63" s="120"/>
      <c r="B63" s="127"/>
      <c r="C63" s="27">
        <f>VLOOKUP(A61,'Sua gia'!$A$7:$D$939,4,0)</f>
        <v>0</v>
      </c>
      <c r="D63" s="27" t="str">
        <f>'Sua gia'!$E$1</f>
        <v>Xingfa</v>
      </c>
      <c r="E63" s="117"/>
      <c r="F63" s="115"/>
      <c r="G63" s="115"/>
      <c r="H63" s="112"/>
      <c r="I63" s="115"/>
      <c r="J63" s="106"/>
      <c r="K63" s="106"/>
      <c r="L63" s="109"/>
      <c r="Q63" s="163"/>
      <c r="R63" s="7"/>
      <c r="S63" s="7"/>
      <c r="AY63" s="26">
        <f>B61</f>
        <v>0</v>
      </c>
    </row>
    <row r="64" spans="1:51" s="26" customFormat="1" ht="108" customHeight="1">
      <c r="A64" s="118">
        <v>19</v>
      </c>
      <c r="B64" s="125">
        <f>VLOOKUP(A64,'Sua gia'!$A$7:$C$569,3,0)</f>
        <v>0</v>
      </c>
      <c r="C64" s="128"/>
      <c r="D64" s="128"/>
      <c r="E64" s="25" t="s">
        <v>45</v>
      </c>
      <c r="F64" s="113">
        <f>VLOOKUP(A64,'Sua gia'!$A$7:$I$569,5,0)</f>
        <v>0</v>
      </c>
      <c r="G64" s="113">
        <f>VLOOKUP(A64,'Sua gia'!$A$7:$I$569,6,0)</f>
        <v>0</v>
      </c>
      <c r="H64" s="110">
        <f>F64*G64/1000000</f>
        <v>0</v>
      </c>
      <c r="I64" s="113">
        <f>VLOOKUP(A64,'Sua gia'!$A$7:$I$569,8,0)</f>
        <v>0</v>
      </c>
      <c r="J64" s="104">
        <f>VLOOKUP(A64,'Sua gia'!$A$7:$I$569,9,0)*(1+'Sua gia'!$E$2/100)</f>
        <v>0</v>
      </c>
      <c r="K64" s="104">
        <f>Q64*($N$8+$R$6/100)</f>
        <v>0</v>
      </c>
      <c r="L64" s="107">
        <f>(H64*J64+K64)*I64</f>
        <v>0</v>
      </c>
      <c r="Q64" s="163"/>
      <c r="R64" s="65"/>
      <c r="S64" s="65"/>
      <c r="AY64" s="26">
        <f>B64</f>
        <v>0</v>
      </c>
    </row>
    <row r="65" spans="1:51" s="1" customFormat="1" ht="75" customHeight="1">
      <c r="A65" s="119"/>
      <c r="B65" s="126"/>
      <c r="C65" s="129"/>
      <c r="D65" s="129"/>
      <c r="E65" s="116" t="str">
        <f>'Sua gia'!$H$1</f>
        <v>Kính dán 6.38 trắng trong</v>
      </c>
      <c r="F65" s="114"/>
      <c r="G65" s="114"/>
      <c r="H65" s="111"/>
      <c r="I65" s="114"/>
      <c r="J65" s="105"/>
      <c r="K65" s="105"/>
      <c r="L65" s="108"/>
      <c r="M65" s="21"/>
      <c r="O65" s="21"/>
      <c r="P65" s="21"/>
      <c r="Q65" s="163"/>
      <c r="R65" s="66"/>
      <c r="S65" s="66"/>
      <c r="T65" s="21"/>
      <c r="U65" s="21"/>
      <c r="V65" s="21"/>
      <c r="W65" s="21"/>
      <c r="X65" s="21"/>
      <c r="Y65" s="21"/>
      <c r="Z65" s="21"/>
      <c r="AA65" s="21"/>
      <c r="AB65" s="21"/>
      <c r="AY65" s="26">
        <f>B64</f>
        <v>0</v>
      </c>
    </row>
    <row r="66" spans="1:51" s="1" customFormat="1" ht="33" customHeight="1" thickBot="1">
      <c r="A66" s="120"/>
      <c r="B66" s="127"/>
      <c r="C66" s="27">
        <f>VLOOKUP(A64,'Sua gia'!$A$7:$D$939,4,0)</f>
        <v>0</v>
      </c>
      <c r="D66" s="27" t="str">
        <f>'Sua gia'!$E$1</f>
        <v>Xingfa</v>
      </c>
      <c r="E66" s="117"/>
      <c r="F66" s="115"/>
      <c r="G66" s="115"/>
      <c r="H66" s="112"/>
      <c r="I66" s="115"/>
      <c r="J66" s="106"/>
      <c r="K66" s="106"/>
      <c r="L66" s="109"/>
      <c r="Q66" s="163"/>
      <c r="R66" s="7"/>
      <c r="S66" s="7"/>
      <c r="AY66" s="26">
        <f>B64</f>
        <v>0</v>
      </c>
    </row>
    <row r="67" spans="1:51" s="26" customFormat="1" ht="108" customHeight="1">
      <c r="A67" s="118">
        <v>20</v>
      </c>
      <c r="B67" s="125">
        <f>VLOOKUP(A67,'Sua gia'!$A$7:$C$569,3,0)</f>
        <v>0</v>
      </c>
      <c r="C67" s="128"/>
      <c r="D67" s="128"/>
      <c r="E67" s="25" t="s">
        <v>44</v>
      </c>
      <c r="F67" s="113">
        <f>VLOOKUP(A67,'Sua gia'!$A$7:$I$569,5,0)</f>
        <v>0</v>
      </c>
      <c r="G67" s="113">
        <f>VLOOKUP(A67,'Sua gia'!$A$7:$I$569,6,0)</f>
        <v>0</v>
      </c>
      <c r="H67" s="110">
        <f>F67*G67/1000000</f>
        <v>0</v>
      </c>
      <c r="I67" s="113">
        <f>VLOOKUP(A67,'Sua gia'!$A$7:$I$569,8,0)</f>
        <v>0</v>
      </c>
      <c r="J67" s="104">
        <f>VLOOKUP(A67,'Sua gia'!$A$7:$I$569,9,0)*(1+'Sua gia'!$E$2/100)</f>
        <v>0</v>
      </c>
      <c r="K67" s="104">
        <f>Q67*($N$8+$R$6/100)</f>
        <v>0</v>
      </c>
      <c r="L67" s="107">
        <f>(H67*J67+K67)*I67</f>
        <v>0</v>
      </c>
      <c r="Q67" s="163"/>
      <c r="R67" s="65"/>
      <c r="S67" s="65"/>
      <c r="AY67" s="26">
        <f>B67</f>
        <v>0</v>
      </c>
    </row>
    <row r="68" spans="1:51" s="1" customFormat="1" ht="75" customHeight="1">
      <c r="A68" s="119"/>
      <c r="B68" s="126"/>
      <c r="C68" s="129"/>
      <c r="D68" s="129"/>
      <c r="E68" s="116" t="str">
        <f>'Sua gia'!$H$1</f>
        <v>Kính dán 6.38 trắng trong</v>
      </c>
      <c r="F68" s="114"/>
      <c r="G68" s="114"/>
      <c r="H68" s="111"/>
      <c r="I68" s="114"/>
      <c r="J68" s="105"/>
      <c r="K68" s="105"/>
      <c r="L68" s="108"/>
      <c r="M68" s="21"/>
      <c r="O68" s="21"/>
      <c r="P68" s="21"/>
      <c r="Q68" s="163"/>
      <c r="R68" s="66"/>
      <c r="S68" s="66"/>
      <c r="T68" s="21"/>
      <c r="U68" s="21"/>
      <c r="V68" s="21"/>
      <c r="W68" s="21"/>
      <c r="X68" s="21"/>
      <c r="Y68" s="21"/>
      <c r="Z68" s="21"/>
      <c r="AA68" s="21"/>
      <c r="AB68" s="21"/>
      <c r="AY68" s="26">
        <f>B67</f>
        <v>0</v>
      </c>
    </row>
    <row r="69" spans="1:51" s="1" customFormat="1" ht="33" customHeight="1" thickBot="1">
      <c r="A69" s="120"/>
      <c r="B69" s="127"/>
      <c r="C69" s="27">
        <f>VLOOKUP(A67,'Sua gia'!$A$7:$D$939,4,0)</f>
        <v>0</v>
      </c>
      <c r="D69" s="27" t="str">
        <f>'Sua gia'!$E$1</f>
        <v>Xingfa</v>
      </c>
      <c r="E69" s="117"/>
      <c r="F69" s="115"/>
      <c r="G69" s="115"/>
      <c r="H69" s="112"/>
      <c r="I69" s="115"/>
      <c r="J69" s="106"/>
      <c r="K69" s="106"/>
      <c r="L69" s="109"/>
      <c r="Q69" s="163"/>
      <c r="R69" s="7"/>
      <c r="S69" s="7"/>
      <c r="AY69" s="26">
        <f>B67</f>
        <v>0</v>
      </c>
    </row>
    <row r="70" spans="1:51" s="26" customFormat="1" ht="108" customHeight="1">
      <c r="A70" s="118">
        <v>21</v>
      </c>
      <c r="B70" s="125">
        <f>VLOOKUP(A70,'Sua gia'!$A$7:$C$569,3,0)</f>
        <v>0</v>
      </c>
      <c r="C70" s="128"/>
      <c r="D70" s="128"/>
      <c r="E70" s="25" t="s">
        <v>20</v>
      </c>
      <c r="F70" s="113">
        <f>VLOOKUP(A70,'Sua gia'!$A$7:$I$569,5,0)</f>
        <v>0</v>
      </c>
      <c r="G70" s="113">
        <f>VLOOKUP(A70,'Sua gia'!$A$7:$I$569,6,0)</f>
        <v>0</v>
      </c>
      <c r="H70" s="110">
        <f>F70*G70/1000000</f>
        <v>0</v>
      </c>
      <c r="I70" s="113">
        <f>VLOOKUP(A70,'Sua gia'!$A$7:$I$569,8,0)</f>
        <v>0</v>
      </c>
      <c r="J70" s="104">
        <f>VLOOKUP(A70,'Sua gia'!$A$7:$I$569,9,0)*(1+'Sua gia'!$E$2/100)</f>
        <v>0</v>
      </c>
      <c r="K70" s="104">
        <f>Q70*($N$8+$R$6/100)</f>
        <v>0</v>
      </c>
      <c r="L70" s="107">
        <f>(H70*J70+K70)*I70</f>
        <v>0</v>
      </c>
      <c r="Q70" s="163"/>
      <c r="R70" s="65"/>
      <c r="S70" s="65"/>
      <c r="AY70" s="26">
        <f>B70</f>
        <v>0</v>
      </c>
    </row>
    <row r="71" spans="1:51" s="1" customFormat="1" ht="75" customHeight="1">
      <c r="A71" s="119"/>
      <c r="B71" s="126"/>
      <c r="C71" s="129"/>
      <c r="D71" s="129"/>
      <c r="E71" s="116" t="str">
        <f>'Sua gia'!$H$1</f>
        <v>Kính dán 6.38 trắng trong</v>
      </c>
      <c r="F71" s="114"/>
      <c r="G71" s="114"/>
      <c r="H71" s="111"/>
      <c r="I71" s="114"/>
      <c r="J71" s="105"/>
      <c r="K71" s="105"/>
      <c r="L71" s="108"/>
      <c r="M71" s="21"/>
      <c r="O71" s="21"/>
      <c r="P71" s="21"/>
      <c r="Q71" s="163"/>
      <c r="R71" s="66"/>
      <c r="S71" s="66"/>
      <c r="T71" s="21"/>
      <c r="U71" s="21"/>
      <c r="V71" s="21"/>
      <c r="W71" s="21"/>
      <c r="X71" s="21"/>
      <c r="Y71" s="21"/>
      <c r="Z71" s="21"/>
      <c r="AA71" s="21"/>
      <c r="AB71" s="21"/>
      <c r="AY71" s="26">
        <f>B70</f>
        <v>0</v>
      </c>
    </row>
    <row r="72" spans="1:51" s="1" customFormat="1" ht="33" customHeight="1" thickBot="1">
      <c r="A72" s="120"/>
      <c r="B72" s="127"/>
      <c r="C72" s="27">
        <f>VLOOKUP(A70,'Sua gia'!$A$7:$D$939,4,0)</f>
        <v>0</v>
      </c>
      <c r="D72" s="27" t="str">
        <f>'Sua gia'!$E$1</f>
        <v>Xingfa</v>
      </c>
      <c r="E72" s="117"/>
      <c r="F72" s="115"/>
      <c r="G72" s="115"/>
      <c r="H72" s="112"/>
      <c r="I72" s="115"/>
      <c r="J72" s="106"/>
      <c r="K72" s="106"/>
      <c r="L72" s="109"/>
      <c r="Q72" s="163"/>
      <c r="R72" s="7"/>
      <c r="S72" s="67"/>
      <c r="AY72" s="26">
        <f>B70</f>
        <v>0</v>
      </c>
    </row>
    <row r="73" spans="1:51" s="26" customFormat="1" ht="108" customHeight="1">
      <c r="A73" s="118">
        <v>22</v>
      </c>
      <c r="B73" s="125">
        <f>VLOOKUP(A73,'Sua gia'!$A$7:$C$569,3,0)</f>
        <v>0</v>
      </c>
      <c r="C73" s="128"/>
      <c r="D73" s="128"/>
      <c r="E73" s="25" t="s">
        <v>46</v>
      </c>
      <c r="F73" s="113">
        <f>VLOOKUP(A73,'Sua gia'!$A$7:$I$569,5,0)</f>
        <v>0</v>
      </c>
      <c r="G73" s="113">
        <f>VLOOKUP(A73,'Sua gia'!$A$7:$I$569,6,0)</f>
        <v>0</v>
      </c>
      <c r="H73" s="110">
        <f>F73*G73/1000000</f>
        <v>0</v>
      </c>
      <c r="I73" s="113">
        <f>VLOOKUP(A73,'Sua gia'!$A$7:$I$569,8,0)</f>
        <v>0</v>
      </c>
      <c r="J73" s="104">
        <f>VLOOKUP(A73,'Sua gia'!$A$7:$I$569,9,0)*(1+'Sua gia'!$E$2/100)</f>
        <v>0</v>
      </c>
      <c r="K73" s="104">
        <f>Q73*($N$8+$R$6/100)</f>
        <v>0</v>
      </c>
      <c r="L73" s="107">
        <f>(H73*J73+K73)*I73</f>
        <v>0</v>
      </c>
      <c r="Q73" s="163"/>
      <c r="R73" s="65"/>
      <c r="S73" s="65"/>
      <c r="AY73" s="26">
        <f>B73</f>
        <v>0</v>
      </c>
    </row>
    <row r="74" spans="1:51" s="1" customFormat="1" ht="75" customHeight="1">
      <c r="A74" s="119"/>
      <c r="B74" s="126"/>
      <c r="C74" s="129"/>
      <c r="D74" s="129"/>
      <c r="E74" s="116" t="str">
        <f>'Sua gia'!$H$1</f>
        <v>Kính dán 6.38 trắng trong</v>
      </c>
      <c r="F74" s="114"/>
      <c r="G74" s="114"/>
      <c r="H74" s="111"/>
      <c r="I74" s="114"/>
      <c r="J74" s="105"/>
      <c r="K74" s="105"/>
      <c r="L74" s="108"/>
      <c r="M74" s="21"/>
      <c r="O74" s="21"/>
      <c r="P74" s="21"/>
      <c r="Q74" s="163"/>
      <c r="R74" s="66"/>
      <c r="S74" s="66"/>
      <c r="T74" s="21"/>
      <c r="U74" s="21"/>
      <c r="V74" s="21"/>
      <c r="W74" s="21"/>
      <c r="X74" s="21"/>
      <c r="Y74" s="21"/>
      <c r="Z74" s="21"/>
      <c r="AA74" s="21"/>
      <c r="AB74" s="21"/>
      <c r="AY74" s="26">
        <f>B73</f>
        <v>0</v>
      </c>
    </row>
    <row r="75" spans="1:51" s="1" customFormat="1" ht="33" customHeight="1" thickBot="1">
      <c r="A75" s="120"/>
      <c r="B75" s="127"/>
      <c r="C75" s="27">
        <f>VLOOKUP(A73,'Sua gia'!$A$7:$D$939,4,0)</f>
        <v>0</v>
      </c>
      <c r="D75" s="27" t="str">
        <f>'Sua gia'!$E$1</f>
        <v>Xingfa</v>
      </c>
      <c r="E75" s="117"/>
      <c r="F75" s="115"/>
      <c r="G75" s="115"/>
      <c r="H75" s="112"/>
      <c r="I75" s="115"/>
      <c r="J75" s="106"/>
      <c r="K75" s="106"/>
      <c r="L75" s="109"/>
      <c r="Q75" s="163"/>
      <c r="R75" s="7"/>
      <c r="S75" s="7"/>
      <c r="AY75" s="26">
        <f>B73</f>
        <v>0</v>
      </c>
    </row>
    <row r="76" spans="1:51" s="26" customFormat="1" ht="108" customHeight="1">
      <c r="A76" s="118">
        <v>23</v>
      </c>
      <c r="B76" s="125">
        <f>VLOOKUP(A76,'Sua gia'!$A$7:$C$569,3,0)</f>
        <v>0</v>
      </c>
      <c r="C76" s="128"/>
      <c r="D76" s="128"/>
      <c r="E76" s="25" t="s">
        <v>44</v>
      </c>
      <c r="F76" s="113">
        <f>VLOOKUP(A76,'Sua gia'!$A$7:$I$569,5,0)</f>
        <v>0</v>
      </c>
      <c r="G76" s="113">
        <f>VLOOKUP(A76,'Sua gia'!$A$7:$I$569,6,0)</f>
        <v>0</v>
      </c>
      <c r="H76" s="110">
        <f>F76*G76/1000000</f>
        <v>0</v>
      </c>
      <c r="I76" s="113">
        <f>VLOOKUP(A76,'Sua gia'!$A$7:$I$569,8,0)</f>
        <v>0</v>
      </c>
      <c r="J76" s="104">
        <f>VLOOKUP(A76,'Sua gia'!$A$7:$I$569,9,0)*(1+'Sua gia'!$E$2/100)</f>
        <v>0</v>
      </c>
      <c r="K76" s="104">
        <f>Q76*($N$8+$R$6/100)</f>
        <v>0</v>
      </c>
      <c r="L76" s="107">
        <f>(H76*J76+K76)*I76</f>
        <v>0</v>
      </c>
      <c r="P76"/>
      <c r="Q76" s="163"/>
      <c r="R76" s="65"/>
      <c r="S76" s="65"/>
      <c r="AY76" s="26">
        <f>B76</f>
        <v>0</v>
      </c>
    </row>
    <row r="77" spans="1:51" s="1" customFormat="1" ht="75" customHeight="1">
      <c r="A77" s="119"/>
      <c r="B77" s="126"/>
      <c r="C77" s="129"/>
      <c r="D77" s="129"/>
      <c r="E77" s="116" t="str">
        <f>'Sua gia'!$H$1</f>
        <v>Kính dán 6.38 trắng trong</v>
      </c>
      <c r="F77" s="114"/>
      <c r="G77" s="114"/>
      <c r="H77" s="111"/>
      <c r="I77" s="114"/>
      <c r="J77" s="105"/>
      <c r="K77" s="105"/>
      <c r="L77" s="108"/>
      <c r="M77" s="21"/>
      <c r="O77"/>
      <c r="P77" s="21"/>
      <c r="Q77" s="163"/>
      <c r="R77" s="66"/>
      <c r="S77" s="66"/>
      <c r="T77" s="21"/>
      <c r="U77" s="21"/>
      <c r="V77" s="21"/>
      <c r="W77" s="21"/>
      <c r="X77" s="21"/>
      <c r="Y77" s="21"/>
      <c r="Z77" s="21"/>
      <c r="AA77" s="21"/>
      <c r="AB77" s="21"/>
      <c r="AY77" s="26">
        <f>B76</f>
        <v>0</v>
      </c>
    </row>
    <row r="78" spans="1:51" s="1" customFormat="1" ht="33" customHeight="1" thickBot="1">
      <c r="A78" s="120"/>
      <c r="B78" s="127"/>
      <c r="C78" s="27">
        <f>VLOOKUP(A76,'Sua gia'!$A$7:$D$939,4,0)</f>
        <v>0</v>
      </c>
      <c r="D78" s="27" t="str">
        <f>'Sua gia'!$E$1</f>
        <v>Xingfa</v>
      </c>
      <c r="E78" s="117"/>
      <c r="F78" s="115"/>
      <c r="G78" s="115"/>
      <c r="H78" s="112"/>
      <c r="I78" s="115"/>
      <c r="J78" s="106"/>
      <c r="K78" s="106"/>
      <c r="L78" s="109"/>
      <c r="Q78" s="163"/>
      <c r="R78" s="7"/>
      <c r="S78" s="7"/>
      <c r="AY78" s="26">
        <f>B76</f>
        <v>0</v>
      </c>
    </row>
    <row r="79" spans="1:51" s="26" customFormat="1" ht="108" customHeight="1">
      <c r="A79" s="118">
        <v>24</v>
      </c>
      <c r="B79" s="125">
        <f>VLOOKUP(A79,'Sua gia'!$A$7:$C$569,3,0)</f>
        <v>0</v>
      </c>
      <c r="C79" s="128"/>
      <c r="D79" s="128"/>
      <c r="E79" s="25" t="s">
        <v>45</v>
      </c>
      <c r="F79" s="113">
        <f>VLOOKUP(A79,'Sua gia'!$A$7:$I$569,5,0)</f>
        <v>0</v>
      </c>
      <c r="G79" s="113">
        <f>VLOOKUP(A79,'Sua gia'!$A$7:$I$569,6,0)</f>
        <v>0</v>
      </c>
      <c r="H79" s="110">
        <f>F79*G79/1000000</f>
        <v>0</v>
      </c>
      <c r="I79" s="113">
        <f>VLOOKUP(A79,'Sua gia'!$A$7:$I$569,8,0)</f>
        <v>0</v>
      </c>
      <c r="J79" s="104">
        <f>VLOOKUP(A79,'Sua gia'!$A$7:$I$569,9,0)*(1+'Sua gia'!$E$2/100)</f>
        <v>0</v>
      </c>
      <c r="K79" s="104">
        <f>Q79*($N$8+$R$6/100)</f>
        <v>0</v>
      </c>
      <c r="L79" s="107">
        <f>(H79*J79+K79)*I79</f>
        <v>0</v>
      </c>
      <c r="P79"/>
      <c r="Q79" s="163"/>
      <c r="R79" s="65"/>
      <c r="S79" s="65"/>
      <c r="AY79" s="26">
        <f>B79</f>
        <v>0</v>
      </c>
    </row>
    <row r="80" spans="1:51" s="1" customFormat="1" ht="75" customHeight="1">
      <c r="A80" s="119"/>
      <c r="B80" s="126"/>
      <c r="C80" s="129"/>
      <c r="D80" s="129"/>
      <c r="E80" s="116" t="str">
        <f>'Sua gia'!$H$1</f>
        <v>Kính dán 6.38 trắng trong</v>
      </c>
      <c r="F80" s="114"/>
      <c r="G80" s="114"/>
      <c r="H80" s="111"/>
      <c r="I80" s="114"/>
      <c r="J80" s="105"/>
      <c r="K80" s="105"/>
      <c r="L80" s="108"/>
      <c r="M80" s="21"/>
      <c r="O80" s="21"/>
      <c r="P80" s="21"/>
      <c r="Q80" s="163"/>
      <c r="R80" s="66"/>
      <c r="S80" s="66"/>
      <c r="T80" s="21"/>
      <c r="U80" s="21"/>
      <c r="V80" s="21"/>
      <c r="W80" s="21"/>
      <c r="X80" s="21"/>
      <c r="Y80" s="21"/>
      <c r="Z80" s="21"/>
      <c r="AA80" s="21"/>
      <c r="AB80" s="21"/>
      <c r="AY80" s="26">
        <f>B79</f>
        <v>0</v>
      </c>
    </row>
    <row r="81" spans="1:51" s="1" customFormat="1" ht="33" customHeight="1" thickBot="1">
      <c r="A81" s="120"/>
      <c r="B81" s="127"/>
      <c r="C81" s="27">
        <f>VLOOKUP(A79,'Sua gia'!$A$7:$D$939,4,0)</f>
        <v>0</v>
      </c>
      <c r="D81" s="27" t="str">
        <f>'Sua gia'!$E$1</f>
        <v>Xingfa</v>
      </c>
      <c r="E81" s="117"/>
      <c r="F81" s="115"/>
      <c r="G81" s="115"/>
      <c r="H81" s="112"/>
      <c r="I81" s="115"/>
      <c r="J81" s="106"/>
      <c r="K81" s="106"/>
      <c r="L81" s="109"/>
      <c r="Q81" s="163"/>
      <c r="R81" s="7"/>
      <c r="S81" s="7"/>
      <c r="AY81" s="26">
        <f>B79</f>
        <v>0</v>
      </c>
    </row>
    <row r="82" spans="1:51" s="26" customFormat="1" ht="108" customHeight="1">
      <c r="A82" s="118">
        <v>25</v>
      </c>
      <c r="B82" s="125">
        <f>VLOOKUP(A82,'Sua gia'!$A$7:$C$569,3,0)</f>
        <v>0</v>
      </c>
      <c r="C82" s="128"/>
      <c r="D82" s="128"/>
      <c r="E82" s="25" t="s">
        <v>44</v>
      </c>
      <c r="F82" s="113">
        <f>VLOOKUP(A82,'Sua gia'!$A$7:$I$569,5,0)</f>
        <v>0</v>
      </c>
      <c r="G82" s="113">
        <f>VLOOKUP(A82,'Sua gia'!$A$7:$I$569,6,0)</f>
        <v>0</v>
      </c>
      <c r="H82" s="110">
        <f>F82*G82/1000000</f>
        <v>0</v>
      </c>
      <c r="I82" s="113">
        <f>VLOOKUP(A82,'Sua gia'!$A$7:$I$569,8,0)</f>
        <v>0</v>
      </c>
      <c r="J82" s="104">
        <f>VLOOKUP(A82,'Sua gia'!$A$7:$I$569,9,0)*(1+'Sua gia'!$E$2/100)</f>
        <v>0</v>
      </c>
      <c r="K82" s="104">
        <f>Q82*($N$8+$R$6/100)</f>
        <v>0</v>
      </c>
      <c r="L82" s="107">
        <f>(H82*J82+K82)*I82</f>
        <v>0</v>
      </c>
      <c r="Q82" s="163"/>
      <c r="R82" s="65"/>
      <c r="S82" s="65"/>
      <c r="AY82" s="26">
        <f>B82</f>
        <v>0</v>
      </c>
    </row>
    <row r="83" spans="1:51" s="1" customFormat="1" ht="75" customHeight="1">
      <c r="A83" s="119"/>
      <c r="B83" s="126"/>
      <c r="C83" s="129"/>
      <c r="D83" s="129"/>
      <c r="E83" s="116" t="str">
        <f>'Sua gia'!$H$1</f>
        <v>Kính dán 6.38 trắng trong</v>
      </c>
      <c r="F83" s="114"/>
      <c r="G83" s="114"/>
      <c r="H83" s="111"/>
      <c r="I83" s="114"/>
      <c r="J83" s="105"/>
      <c r="K83" s="105"/>
      <c r="L83" s="108"/>
      <c r="M83" s="21"/>
      <c r="O83" s="21"/>
      <c r="P83" s="21"/>
      <c r="Q83" s="163"/>
      <c r="R83" s="66"/>
      <c r="S83" s="66"/>
      <c r="T83" s="21"/>
      <c r="U83" s="21"/>
      <c r="V83" s="21"/>
      <c r="W83" s="21"/>
      <c r="X83" s="21"/>
      <c r="Y83" s="21"/>
      <c r="Z83" s="21"/>
      <c r="AA83" s="21"/>
      <c r="AB83" s="21"/>
      <c r="AY83" s="26">
        <f>B82</f>
        <v>0</v>
      </c>
    </row>
    <row r="84" spans="1:51" s="1" customFormat="1" ht="33" customHeight="1" thickBot="1">
      <c r="A84" s="120"/>
      <c r="B84" s="127"/>
      <c r="C84" s="27">
        <f>VLOOKUP(A82,'Sua gia'!$A$7:$D$939,4,0)</f>
        <v>0</v>
      </c>
      <c r="D84" s="27" t="str">
        <f>'Sua gia'!$E$1</f>
        <v>Xingfa</v>
      </c>
      <c r="E84" s="117"/>
      <c r="F84" s="115"/>
      <c r="G84" s="115"/>
      <c r="H84" s="112"/>
      <c r="I84" s="115"/>
      <c r="J84" s="106"/>
      <c r="K84" s="106"/>
      <c r="L84" s="109"/>
      <c r="Q84" s="163"/>
      <c r="R84" s="7"/>
      <c r="S84" s="7"/>
      <c r="AY84" s="26">
        <f>B82</f>
        <v>0</v>
      </c>
    </row>
    <row r="85" spans="1:51" s="26" customFormat="1" ht="108" customHeight="1">
      <c r="A85" s="118">
        <v>26</v>
      </c>
      <c r="B85" s="125">
        <f>VLOOKUP(A85,'Sua gia'!$A$7:$C$569,3,0)</f>
        <v>0</v>
      </c>
      <c r="C85" s="128"/>
      <c r="D85" s="128"/>
      <c r="E85" s="25" t="s">
        <v>44</v>
      </c>
      <c r="F85" s="113">
        <f>VLOOKUP(A85,'Sua gia'!$A$7:$I$569,5,0)</f>
        <v>0</v>
      </c>
      <c r="G85" s="113">
        <f>VLOOKUP(A85,'Sua gia'!$A$7:$I$569,6,0)</f>
        <v>0</v>
      </c>
      <c r="H85" s="110">
        <f>F85*G85/1000000</f>
        <v>0</v>
      </c>
      <c r="I85" s="113">
        <f>VLOOKUP(A85,'Sua gia'!$A$7:$I$569,8,0)</f>
        <v>0</v>
      </c>
      <c r="J85" s="104">
        <f>VLOOKUP(A85,'Sua gia'!$A$7:$I$569,9,0)*(1+'Sua gia'!$E$2/100)</f>
        <v>0</v>
      </c>
      <c r="K85" s="104">
        <f>Q85*($N$8+$R$6/100)</f>
        <v>0</v>
      </c>
      <c r="L85" s="107">
        <f>(H85*J85+K85)*I85</f>
        <v>0</v>
      </c>
      <c r="Q85" s="163"/>
      <c r="R85" s="65"/>
      <c r="S85" s="65"/>
      <c r="AY85" s="26">
        <f>B85</f>
        <v>0</v>
      </c>
    </row>
    <row r="86" spans="1:51" s="1" customFormat="1" ht="75" customHeight="1">
      <c r="A86" s="119"/>
      <c r="B86" s="126"/>
      <c r="C86" s="129"/>
      <c r="D86" s="129"/>
      <c r="E86" s="116" t="str">
        <f>'Sua gia'!$H$1</f>
        <v>Kính dán 6.38 trắng trong</v>
      </c>
      <c r="F86" s="114"/>
      <c r="G86" s="114"/>
      <c r="H86" s="111"/>
      <c r="I86" s="114"/>
      <c r="J86" s="105"/>
      <c r="K86" s="105"/>
      <c r="L86" s="108"/>
      <c r="M86" s="21"/>
      <c r="O86" s="21"/>
      <c r="P86" s="21"/>
      <c r="Q86" s="163"/>
      <c r="R86" s="66"/>
      <c r="S86" s="66"/>
      <c r="T86" s="21"/>
      <c r="U86" s="21"/>
      <c r="V86" s="21"/>
      <c r="W86" s="21"/>
      <c r="X86" s="21"/>
      <c r="Y86" s="21"/>
      <c r="Z86" s="21"/>
      <c r="AA86" s="21"/>
      <c r="AB86" s="21"/>
      <c r="AY86" s="26">
        <f>B85</f>
        <v>0</v>
      </c>
    </row>
    <row r="87" spans="1:51" s="1" customFormat="1" ht="33" customHeight="1" thickBot="1">
      <c r="A87" s="120"/>
      <c r="B87" s="127"/>
      <c r="C87" s="27">
        <f>VLOOKUP(A85,'Sua gia'!$A$7:$D$939,4,0)</f>
        <v>0</v>
      </c>
      <c r="D87" s="27" t="str">
        <f>'Sua gia'!$E$1</f>
        <v>Xingfa</v>
      </c>
      <c r="E87" s="117"/>
      <c r="F87" s="115"/>
      <c r="G87" s="115"/>
      <c r="H87" s="112"/>
      <c r="I87" s="115"/>
      <c r="J87" s="106"/>
      <c r="K87" s="106"/>
      <c r="L87" s="109"/>
      <c r="Q87" s="163"/>
      <c r="R87" s="7"/>
      <c r="S87" s="7"/>
      <c r="AY87" s="26">
        <f>B85</f>
        <v>0</v>
      </c>
    </row>
    <row r="88" spans="1:51" s="26" customFormat="1" ht="108" customHeight="1">
      <c r="A88" s="118">
        <v>27</v>
      </c>
      <c r="B88" s="125">
        <f>VLOOKUP(A88,'Sua gia'!$A$7:$C$569,3,0)</f>
        <v>0</v>
      </c>
      <c r="C88" s="128"/>
      <c r="D88" s="128"/>
      <c r="E88" s="25" t="s">
        <v>45</v>
      </c>
      <c r="F88" s="113">
        <f>VLOOKUP(A88,'Sua gia'!$A$7:$I$569,5,0)</f>
        <v>0</v>
      </c>
      <c r="G88" s="113">
        <f>VLOOKUP(A88,'Sua gia'!$A$7:$I$569,6,0)</f>
        <v>0</v>
      </c>
      <c r="H88" s="110">
        <f>F88*G88/1000000</f>
        <v>0</v>
      </c>
      <c r="I88" s="113">
        <f>VLOOKUP(A88,'Sua gia'!$A$7:$I$569,8,0)</f>
        <v>0</v>
      </c>
      <c r="J88" s="104">
        <f>VLOOKUP(A88,'Sua gia'!$A$7:$I$569,9,0)*(1+'Sua gia'!$E$2/100)</f>
        <v>0</v>
      </c>
      <c r="K88" s="104">
        <f>Q88*($N$8+$R$6/100)</f>
        <v>0</v>
      </c>
      <c r="L88" s="107">
        <f>(H88*J88+K88)*I88</f>
        <v>0</v>
      </c>
      <c r="Q88" s="163"/>
      <c r="R88" s="67"/>
      <c r="S88" s="65"/>
      <c r="AY88" s="26">
        <f>B88</f>
        <v>0</v>
      </c>
    </row>
    <row r="89" spans="1:51" s="1" customFormat="1" ht="75" customHeight="1">
      <c r="A89" s="119"/>
      <c r="B89" s="126"/>
      <c r="C89" s="129"/>
      <c r="D89" s="129"/>
      <c r="E89" s="116" t="str">
        <f>'Sua gia'!$H$1</f>
        <v>Kính dán 6.38 trắng trong</v>
      </c>
      <c r="F89" s="114"/>
      <c r="G89" s="114"/>
      <c r="H89" s="111"/>
      <c r="I89" s="114"/>
      <c r="J89" s="105"/>
      <c r="K89" s="105"/>
      <c r="L89" s="108"/>
      <c r="M89" s="21"/>
      <c r="O89" s="21"/>
      <c r="P89" s="21"/>
      <c r="Q89" s="163"/>
      <c r="R89" s="66"/>
      <c r="S89" s="66"/>
      <c r="T89" s="21"/>
      <c r="U89" s="21"/>
      <c r="V89" s="21"/>
      <c r="W89" s="21"/>
      <c r="X89" s="21"/>
      <c r="Y89" s="21"/>
      <c r="Z89" s="21"/>
      <c r="AA89" s="21"/>
      <c r="AB89" s="21"/>
      <c r="AY89" s="26">
        <f>B88</f>
        <v>0</v>
      </c>
    </row>
    <row r="90" spans="1:51" s="1" customFormat="1" ht="33" customHeight="1" thickBot="1">
      <c r="A90" s="120"/>
      <c r="B90" s="127"/>
      <c r="C90" s="27">
        <f>VLOOKUP(A88,'Sua gia'!$A$7:$D$939,4,0)</f>
        <v>0</v>
      </c>
      <c r="D90" s="27" t="str">
        <f>'Sua gia'!$E$1</f>
        <v>Xingfa</v>
      </c>
      <c r="E90" s="117"/>
      <c r="F90" s="115"/>
      <c r="G90" s="115"/>
      <c r="H90" s="112"/>
      <c r="I90" s="115"/>
      <c r="J90" s="106"/>
      <c r="K90" s="106"/>
      <c r="L90" s="109"/>
      <c r="Q90" s="163"/>
      <c r="R90" s="7"/>
      <c r="S90" s="7"/>
      <c r="AY90" s="26">
        <f>B88</f>
        <v>0</v>
      </c>
    </row>
    <row r="91" spans="1:51" s="26" customFormat="1" ht="108" customHeight="1">
      <c r="A91" s="118">
        <v>28</v>
      </c>
      <c r="B91" s="125">
        <f>VLOOKUP(A91,'Sua gia'!$A$7:$C$569,3,0)</f>
        <v>0</v>
      </c>
      <c r="C91" s="128"/>
      <c r="D91" s="128"/>
      <c r="E91" s="25" t="s">
        <v>46</v>
      </c>
      <c r="F91" s="113">
        <f>VLOOKUP(A91,'Sua gia'!$A$7:$I$569,5,0)</f>
        <v>0</v>
      </c>
      <c r="G91" s="113">
        <f>VLOOKUP(A91,'Sua gia'!$A$7:$I$569,6,0)</f>
        <v>0</v>
      </c>
      <c r="H91" s="110">
        <f>F91*G91/1000000</f>
        <v>0</v>
      </c>
      <c r="I91" s="113">
        <f>VLOOKUP(A91,'Sua gia'!$A$7:$I$569,8,0)</f>
        <v>0</v>
      </c>
      <c r="J91" s="104">
        <f>VLOOKUP(A91,'Sua gia'!$A$7:$I$569,9,0)*(1+'Sua gia'!$E$2/100)</f>
        <v>0</v>
      </c>
      <c r="K91" s="104">
        <f>Q91*($N$8+$R$6/100)</f>
        <v>0</v>
      </c>
      <c r="L91" s="107">
        <f>(H91*J91+K91)*I91</f>
        <v>0</v>
      </c>
      <c r="Q91" s="163"/>
      <c r="R91" s="65"/>
      <c r="S91" s="65"/>
      <c r="AY91" s="26">
        <f>B91</f>
        <v>0</v>
      </c>
    </row>
    <row r="92" spans="1:51" s="1" customFormat="1" ht="75" customHeight="1">
      <c r="A92" s="119"/>
      <c r="B92" s="126"/>
      <c r="C92" s="129"/>
      <c r="D92" s="129"/>
      <c r="E92" s="116" t="str">
        <f>'Sua gia'!$H$1</f>
        <v>Kính dán 6.38 trắng trong</v>
      </c>
      <c r="F92" s="114"/>
      <c r="G92" s="114"/>
      <c r="H92" s="111"/>
      <c r="I92" s="114"/>
      <c r="J92" s="105"/>
      <c r="K92" s="105"/>
      <c r="L92" s="108"/>
      <c r="M92" s="21"/>
      <c r="O92"/>
      <c r="P92" s="21"/>
      <c r="Q92" s="163"/>
      <c r="R92" s="66"/>
      <c r="S92" s="66"/>
      <c r="T92" s="21"/>
      <c r="U92" s="21"/>
      <c r="V92" s="21"/>
      <c r="W92" s="21"/>
      <c r="X92" s="21"/>
      <c r="Y92" s="21"/>
      <c r="Z92" s="21"/>
      <c r="AA92" s="21"/>
      <c r="AB92" s="21"/>
      <c r="AY92" s="26">
        <f>B91</f>
        <v>0</v>
      </c>
    </row>
    <row r="93" spans="1:51" s="1" customFormat="1" ht="33" customHeight="1" thickBot="1">
      <c r="A93" s="120"/>
      <c r="B93" s="127"/>
      <c r="C93" s="27">
        <f>VLOOKUP(A91,'Sua gia'!$A$7:$D$939,4,0)</f>
        <v>0</v>
      </c>
      <c r="D93" s="27" t="str">
        <f>'Sua gia'!$E$1</f>
        <v>Xingfa</v>
      </c>
      <c r="E93" s="117"/>
      <c r="F93" s="115"/>
      <c r="G93" s="115"/>
      <c r="H93" s="112"/>
      <c r="I93" s="115"/>
      <c r="J93" s="106"/>
      <c r="K93" s="106"/>
      <c r="L93" s="109"/>
      <c r="Q93" s="163"/>
      <c r="R93" s="7"/>
      <c r="S93" s="7"/>
      <c r="AY93" s="26">
        <f>B91</f>
        <v>0</v>
      </c>
    </row>
    <row r="94" spans="1:51" s="26" customFormat="1" ht="108" customHeight="1">
      <c r="A94" s="118">
        <v>29</v>
      </c>
      <c r="B94" s="125">
        <f>VLOOKUP(A94,'Sua gia'!$A$7:$C$569,3,0)</f>
        <v>0</v>
      </c>
      <c r="C94" s="128"/>
      <c r="D94" s="128"/>
      <c r="E94" s="25" t="s">
        <v>45</v>
      </c>
      <c r="F94" s="113">
        <f>VLOOKUP(A94,'Sua gia'!$A$7:$I$569,5,0)</f>
        <v>0</v>
      </c>
      <c r="G94" s="113">
        <f>VLOOKUP(A94,'Sua gia'!$A$7:$I$569,6,0)</f>
        <v>0</v>
      </c>
      <c r="H94" s="110">
        <f>F94*G94/1000000</f>
        <v>0</v>
      </c>
      <c r="I94" s="113">
        <f>VLOOKUP(A94,'Sua gia'!$A$7:$I$569,8,0)</f>
        <v>0</v>
      </c>
      <c r="J94" s="104">
        <f>VLOOKUP(A94,'Sua gia'!$A$7:$I$569,9,0)*(1+'Sua gia'!$E$2/100)</f>
        <v>0</v>
      </c>
      <c r="K94" s="104">
        <f>Q94*($N$8+$R$6/100)</f>
        <v>0</v>
      </c>
      <c r="L94" s="107">
        <f>(H94*J94+K94)*I94</f>
        <v>0</v>
      </c>
      <c r="Q94" s="163"/>
      <c r="R94" s="67"/>
      <c r="S94" s="65"/>
      <c r="AY94" s="26">
        <f>B94</f>
        <v>0</v>
      </c>
    </row>
    <row r="95" spans="1:51" s="1" customFormat="1" ht="75" customHeight="1">
      <c r="A95" s="119"/>
      <c r="B95" s="126"/>
      <c r="C95" s="129"/>
      <c r="D95" s="129"/>
      <c r="E95" s="116" t="str">
        <f>'Sua gia'!$H$1</f>
        <v>Kính dán 6.38 trắng trong</v>
      </c>
      <c r="F95" s="114"/>
      <c r="G95" s="114"/>
      <c r="H95" s="111"/>
      <c r="I95" s="114"/>
      <c r="J95" s="105"/>
      <c r="K95" s="105"/>
      <c r="L95" s="108"/>
      <c r="M95" s="21"/>
      <c r="O95" s="21"/>
      <c r="P95" s="21"/>
      <c r="Q95" s="163"/>
      <c r="R95" s="66"/>
      <c r="S95" s="66"/>
      <c r="T95" s="21"/>
      <c r="U95" s="21"/>
      <c r="V95" s="21"/>
      <c r="W95" s="21"/>
      <c r="X95" s="21"/>
      <c r="Y95" s="21"/>
      <c r="Z95" s="21"/>
      <c r="AA95" s="21"/>
      <c r="AB95" s="21"/>
      <c r="AY95" s="26">
        <f>B94</f>
        <v>0</v>
      </c>
    </row>
    <row r="96" spans="1:51" s="1" customFormat="1" ht="33" customHeight="1" thickBot="1">
      <c r="A96" s="120"/>
      <c r="B96" s="127"/>
      <c r="C96" s="27">
        <f>VLOOKUP(A94,'Sua gia'!$A$7:$D$939,4,0)</f>
        <v>0</v>
      </c>
      <c r="D96" s="27" t="str">
        <f>'Sua gia'!$E$1</f>
        <v>Xingfa</v>
      </c>
      <c r="E96" s="117"/>
      <c r="F96" s="115"/>
      <c r="G96" s="115"/>
      <c r="H96" s="112"/>
      <c r="I96" s="115"/>
      <c r="J96" s="106"/>
      <c r="K96" s="106"/>
      <c r="L96" s="109"/>
      <c r="Q96" s="163"/>
      <c r="R96" s="7"/>
      <c r="S96" s="7"/>
      <c r="AY96" s="26">
        <f>B94</f>
        <v>0</v>
      </c>
    </row>
    <row r="97" spans="1:51" s="26" customFormat="1" ht="108" customHeight="1">
      <c r="A97" s="118">
        <v>30</v>
      </c>
      <c r="B97" s="125">
        <f>VLOOKUP(A97,'Sua gia'!$A$7:$C$569,3,0)</f>
        <v>0</v>
      </c>
      <c r="C97" s="128"/>
      <c r="D97" s="128"/>
      <c r="E97" s="25" t="s">
        <v>45</v>
      </c>
      <c r="F97" s="113">
        <f>VLOOKUP(A97,'Sua gia'!$A$7:$I$569,5,0)</f>
        <v>0</v>
      </c>
      <c r="G97" s="113">
        <f>VLOOKUP(A97,'Sua gia'!$A$7:$I$569,6,0)</f>
        <v>0</v>
      </c>
      <c r="H97" s="110">
        <f>F97*G97/1000000</f>
        <v>0</v>
      </c>
      <c r="I97" s="113">
        <f>VLOOKUP(A97,'Sua gia'!$A$7:$I$569,8,0)</f>
        <v>0</v>
      </c>
      <c r="J97" s="104">
        <f>VLOOKUP(A97,'Sua gia'!$A$7:$I$569,9,0)*(1+'Sua gia'!$E$2/100)</f>
        <v>0</v>
      </c>
      <c r="K97" s="104">
        <f>Q97*($N$8+$R$6/100)</f>
        <v>0</v>
      </c>
      <c r="L97" s="107">
        <f>(H97*J97+K97)*I97</f>
        <v>0</v>
      </c>
      <c r="Q97" s="163"/>
      <c r="R97" s="65"/>
      <c r="S97" s="65"/>
      <c r="AY97" s="26">
        <f>B97</f>
        <v>0</v>
      </c>
    </row>
    <row r="98" spans="1:51" s="1" customFormat="1" ht="75" customHeight="1">
      <c r="A98" s="119"/>
      <c r="B98" s="126"/>
      <c r="C98" s="129"/>
      <c r="D98" s="129"/>
      <c r="E98" s="116" t="str">
        <f>'Sua gia'!$H$1</f>
        <v>Kính dán 6.38 trắng trong</v>
      </c>
      <c r="F98" s="114"/>
      <c r="G98" s="114"/>
      <c r="H98" s="111"/>
      <c r="I98" s="114"/>
      <c r="J98" s="105"/>
      <c r="K98" s="105"/>
      <c r="L98" s="108"/>
      <c r="M98" s="21"/>
      <c r="O98" s="21"/>
      <c r="P98" s="21"/>
      <c r="Q98" s="163"/>
      <c r="R98" s="66"/>
      <c r="S98" s="66"/>
      <c r="T98" s="21"/>
      <c r="U98" s="21"/>
      <c r="V98" s="21"/>
      <c r="W98" s="21"/>
      <c r="X98" s="21"/>
      <c r="Y98" s="21"/>
      <c r="Z98" s="21"/>
      <c r="AA98" s="21"/>
      <c r="AB98" s="21"/>
      <c r="AY98" s="26">
        <f>B97</f>
        <v>0</v>
      </c>
    </row>
    <row r="99" spans="1:51" s="1" customFormat="1" ht="33" customHeight="1" thickBot="1">
      <c r="A99" s="120"/>
      <c r="B99" s="127"/>
      <c r="C99" s="27">
        <f>VLOOKUP(A97,'Sua gia'!$A$7:$D$939,4,0)</f>
        <v>0</v>
      </c>
      <c r="D99" s="27" t="str">
        <f>'Sua gia'!$E$1</f>
        <v>Xingfa</v>
      </c>
      <c r="E99" s="117"/>
      <c r="F99" s="115"/>
      <c r="G99" s="115"/>
      <c r="H99" s="112"/>
      <c r="I99" s="115"/>
      <c r="J99" s="106"/>
      <c r="K99" s="106"/>
      <c r="L99" s="109"/>
      <c r="Q99" s="163"/>
      <c r="R99" s="7"/>
      <c r="S99" s="7"/>
      <c r="AY99" s="26">
        <f>B97</f>
        <v>0</v>
      </c>
    </row>
    <row r="100" spans="1:51" s="26" customFormat="1" ht="108" customHeight="1">
      <c r="A100" s="118">
        <v>31</v>
      </c>
      <c r="B100" s="125">
        <f>VLOOKUP(A100,'Sua gia'!$A$7:$C$569,3,0)</f>
        <v>0</v>
      </c>
      <c r="C100" s="128"/>
      <c r="D100" s="128"/>
      <c r="E100" s="25" t="s">
        <v>44</v>
      </c>
      <c r="F100" s="113">
        <f>VLOOKUP(A100,'Sua gia'!$A$7:$I$569,5,0)</f>
        <v>0</v>
      </c>
      <c r="G100" s="113">
        <f>VLOOKUP(A100,'Sua gia'!$A$7:$I$569,6,0)</f>
        <v>0</v>
      </c>
      <c r="H100" s="110">
        <f>F100*G100/1000000</f>
        <v>0</v>
      </c>
      <c r="I100" s="113">
        <f>VLOOKUP(A100,'Sua gia'!$A$7:$I$569,8,0)</f>
        <v>0</v>
      </c>
      <c r="J100" s="104">
        <f>VLOOKUP(A100,'Sua gia'!$A$7:$I$569,9,0)*(1+'Sua gia'!$E$2/100)</f>
        <v>0</v>
      </c>
      <c r="K100" s="104">
        <f>Q100*($N$8+$R$6/100)</f>
        <v>0</v>
      </c>
      <c r="L100" s="107">
        <f>(H100*J100+K100)*I100</f>
        <v>0</v>
      </c>
      <c r="Q100" s="163"/>
      <c r="R100" s="65"/>
      <c r="S100" s="65"/>
      <c r="AY100" s="26">
        <f>B100</f>
        <v>0</v>
      </c>
    </row>
    <row r="101" spans="1:51" s="1" customFormat="1" ht="75" customHeight="1">
      <c r="A101" s="119"/>
      <c r="B101" s="126"/>
      <c r="C101" s="129"/>
      <c r="D101" s="129"/>
      <c r="E101" s="116" t="str">
        <f>'Sua gia'!$H$1</f>
        <v>Kính dán 6.38 trắng trong</v>
      </c>
      <c r="F101" s="114"/>
      <c r="G101" s="114"/>
      <c r="H101" s="111"/>
      <c r="I101" s="114"/>
      <c r="J101" s="105"/>
      <c r="K101" s="105"/>
      <c r="L101" s="108"/>
      <c r="M101" s="21"/>
      <c r="O101" s="21"/>
      <c r="P101" s="21"/>
      <c r="Q101" s="163"/>
      <c r="R101" s="66"/>
      <c r="S101" s="66"/>
      <c r="T101" s="21"/>
      <c r="U101" s="21"/>
      <c r="V101" s="21"/>
      <c r="W101" s="21"/>
      <c r="X101" s="21"/>
      <c r="Y101" s="21"/>
      <c r="Z101" s="21"/>
      <c r="AA101" s="21"/>
      <c r="AB101" s="21"/>
      <c r="AY101" s="26">
        <f>B100</f>
        <v>0</v>
      </c>
    </row>
    <row r="102" spans="1:51" s="1" customFormat="1" ht="33" customHeight="1" thickBot="1">
      <c r="A102" s="120"/>
      <c r="B102" s="127"/>
      <c r="C102" s="27">
        <f>VLOOKUP(A100,'Sua gia'!$A$7:$D$939,4,0)</f>
        <v>0</v>
      </c>
      <c r="D102" s="27" t="str">
        <f>'Sua gia'!$E$1</f>
        <v>Xingfa</v>
      </c>
      <c r="E102" s="117"/>
      <c r="F102" s="115"/>
      <c r="G102" s="115"/>
      <c r="H102" s="112"/>
      <c r="I102" s="115"/>
      <c r="J102" s="106"/>
      <c r="K102" s="106"/>
      <c r="L102" s="109"/>
      <c r="Q102" s="163"/>
      <c r="R102" s="7"/>
      <c r="S102" s="7"/>
      <c r="AY102" s="26">
        <f>B100</f>
        <v>0</v>
      </c>
    </row>
    <row r="103" spans="1:51" s="26" customFormat="1" ht="108" customHeight="1">
      <c r="A103" s="118">
        <v>32</v>
      </c>
      <c r="B103" s="125">
        <f>VLOOKUP(A103,'Sua gia'!$A$7:$C$569,3,0)</f>
        <v>0</v>
      </c>
      <c r="C103" s="128"/>
      <c r="D103" s="128"/>
      <c r="E103" s="25" t="s">
        <v>20</v>
      </c>
      <c r="F103" s="113">
        <f>VLOOKUP(A103,'Sua gia'!$A$7:$I$569,5,0)</f>
        <v>0</v>
      </c>
      <c r="G103" s="113">
        <f>VLOOKUP(A103,'Sua gia'!$A$7:$I$569,6,0)</f>
        <v>0</v>
      </c>
      <c r="H103" s="110">
        <f>F103*G103/1000000</f>
        <v>0</v>
      </c>
      <c r="I103" s="113">
        <f>VLOOKUP(A103,'Sua gia'!$A$7:$I$569,8,0)</f>
        <v>0</v>
      </c>
      <c r="J103" s="104">
        <f>VLOOKUP(A103,'Sua gia'!$A$7:$I$569,9,0)*(1+'Sua gia'!$E$2/100)</f>
        <v>0</v>
      </c>
      <c r="K103" s="104">
        <f>Q103*($N$8+$R$6/100)</f>
        <v>0</v>
      </c>
      <c r="L103" s="107">
        <f>(H103*J103+K103)*I103</f>
        <v>0</v>
      </c>
      <c r="Q103" s="163"/>
      <c r="R103" s="65"/>
      <c r="S103" s="65"/>
      <c r="AY103" s="26">
        <f>B103</f>
        <v>0</v>
      </c>
    </row>
    <row r="104" spans="1:51" s="1" customFormat="1" ht="75" customHeight="1">
      <c r="A104" s="119"/>
      <c r="B104" s="126"/>
      <c r="C104" s="129"/>
      <c r="D104" s="129"/>
      <c r="E104" s="116" t="str">
        <f>'Sua gia'!$H$1</f>
        <v>Kính dán 6.38 trắng trong</v>
      </c>
      <c r="F104" s="114"/>
      <c r="G104" s="114"/>
      <c r="H104" s="111"/>
      <c r="I104" s="114"/>
      <c r="J104" s="105"/>
      <c r="K104" s="105"/>
      <c r="L104" s="108"/>
      <c r="M104" s="21"/>
      <c r="O104" s="21"/>
      <c r="P104" s="21"/>
      <c r="Q104" s="163"/>
      <c r="R104" s="66"/>
      <c r="S104" s="66"/>
      <c r="T104" s="21"/>
      <c r="U104" s="21"/>
      <c r="V104" s="21"/>
      <c r="W104" s="21"/>
      <c r="X104" s="21"/>
      <c r="Y104" s="21"/>
      <c r="Z104" s="21"/>
      <c r="AA104" s="21"/>
      <c r="AB104" s="21"/>
      <c r="AY104" s="26">
        <f>B103</f>
        <v>0</v>
      </c>
    </row>
    <row r="105" spans="1:51" s="1" customFormat="1" ht="33" customHeight="1" thickBot="1">
      <c r="A105" s="120"/>
      <c r="B105" s="127"/>
      <c r="C105" s="27">
        <f>VLOOKUP(A103,'Sua gia'!$A$7:$D$939,4,0)</f>
        <v>0</v>
      </c>
      <c r="D105" s="27" t="str">
        <f>'Sua gia'!$E$1</f>
        <v>Xingfa</v>
      </c>
      <c r="E105" s="117"/>
      <c r="F105" s="115"/>
      <c r="G105" s="115"/>
      <c r="H105" s="112"/>
      <c r="I105" s="115"/>
      <c r="J105" s="106"/>
      <c r="K105" s="106"/>
      <c r="L105" s="109"/>
      <c r="Q105" s="163"/>
      <c r="R105" s="7"/>
      <c r="S105" s="67"/>
      <c r="AY105" s="26">
        <f>B103</f>
        <v>0</v>
      </c>
    </row>
    <row r="106" spans="1:51" s="26" customFormat="1" ht="108" customHeight="1">
      <c r="A106" s="118">
        <v>33</v>
      </c>
      <c r="B106" s="125">
        <f>VLOOKUP(A106,'Sua gia'!$A$7:$C$569,3,0)</f>
        <v>0</v>
      </c>
      <c r="C106" s="128"/>
      <c r="D106" s="128"/>
      <c r="E106" s="25" t="s">
        <v>46</v>
      </c>
      <c r="F106" s="113">
        <f>VLOOKUP(A106,'Sua gia'!$A$7:$I$569,5,0)</f>
        <v>0</v>
      </c>
      <c r="G106" s="113">
        <f>VLOOKUP(A106,'Sua gia'!$A$7:$I$569,6,0)</f>
        <v>0</v>
      </c>
      <c r="H106" s="110">
        <f>F106*G106/1000000</f>
        <v>0</v>
      </c>
      <c r="I106" s="113">
        <f>VLOOKUP(A106,'Sua gia'!$A$7:$I$569,8,0)</f>
        <v>0</v>
      </c>
      <c r="J106" s="104">
        <f>VLOOKUP(A106,'Sua gia'!$A$7:$I$569,9,0)*(1+'Sua gia'!$E$2/100)</f>
        <v>0</v>
      </c>
      <c r="K106" s="104">
        <f>Q106*($N$8+$R$6/100)</f>
        <v>0</v>
      </c>
      <c r="L106" s="107">
        <f>(H106*J106+K106)*I106</f>
        <v>0</v>
      </c>
      <c r="Q106" s="163"/>
      <c r="R106" s="65"/>
      <c r="S106" s="65"/>
      <c r="AY106" s="26">
        <f>B106</f>
        <v>0</v>
      </c>
    </row>
    <row r="107" spans="1:51" s="1" customFormat="1" ht="75" customHeight="1">
      <c r="A107" s="119"/>
      <c r="B107" s="126"/>
      <c r="C107" s="129"/>
      <c r="D107" s="129"/>
      <c r="E107" s="116" t="str">
        <f>'Sua gia'!$H$1</f>
        <v>Kính dán 6.38 trắng trong</v>
      </c>
      <c r="F107" s="114"/>
      <c r="G107" s="114"/>
      <c r="H107" s="111"/>
      <c r="I107" s="114"/>
      <c r="J107" s="105"/>
      <c r="K107" s="105"/>
      <c r="L107" s="108"/>
      <c r="M107" s="21"/>
      <c r="O107" s="21"/>
      <c r="P107" s="21"/>
      <c r="Q107" s="163"/>
      <c r="R107" s="66"/>
      <c r="S107" s="66"/>
      <c r="T107" s="21"/>
      <c r="U107" s="21"/>
      <c r="V107" s="21"/>
      <c r="W107" s="21"/>
      <c r="X107" s="21"/>
      <c r="Y107" s="21"/>
      <c r="Z107" s="21"/>
      <c r="AA107" s="21"/>
      <c r="AB107" s="21"/>
      <c r="AY107" s="26">
        <f>B106</f>
        <v>0</v>
      </c>
    </row>
    <row r="108" spans="1:51" s="1" customFormat="1" ht="33" customHeight="1" thickBot="1">
      <c r="A108" s="120"/>
      <c r="B108" s="127"/>
      <c r="C108" s="27">
        <f>VLOOKUP(A106,'Sua gia'!$A$7:$D$939,4,0)</f>
        <v>0</v>
      </c>
      <c r="D108" s="27" t="str">
        <f>'Sua gia'!$E$1</f>
        <v>Xingfa</v>
      </c>
      <c r="E108" s="117"/>
      <c r="F108" s="115"/>
      <c r="G108" s="115"/>
      <c r="H108" s="112"/>
      <c r="I108" s="115"/>
      <c r="J108" s="106"/>
      <c r="K108" s="106"/>
      <c r="L108" s="109"/>
      <c r="Q108" s="163"/>
      <c r="R108" s="7"/>
      <c r="S108" s="7"/>
      <c r="AY108" s="26">
        <f>B106</f>
        <v>0</v>
      </c>
    </row>
    <row r="109" spans="1:51" s="26" customFormat="1" ht="108" customHeight="1">
      <c r="A109" s="118">
        <v>34</v>
      </c>
      <c r="B109" s="125">
        <f>VLOOKUP(A109,'Sua gia'!$A$7:$C$569,3,0)</f>
        <v>0</v>
      </c>
      <c r="C109" s="128"/>
      <c r="D109" s="128"/>
      <c r="E109" s="25" t="s">
        <v>46</v>
      </c>
      <c r="F109" s="113">
        <f>VLOOKUP(A109,'Sua gia'!$A$7:$I$569,5,0)</f>
        <v>0</v>
      </c>
      <c r="G109" s="113">
        <f>VLOOKUP(A109,'Sua gia'!$A$7:$I$569,6,0)</f>
        <v>0</v>
      </c>
      <c r="H109" s="110">
        <f>F109*G109/1000000</f>
        <v>0</v>
      </c>
      <c r="I109" s="113">
        <f>VLOOKUP(A109,'Sua gia'!$A$7:$I$569,8,0)</f>
        <v>0</v>
      </c>
      <c r="J109" s="104">
        <f>VLOOKUP(A109,'Sua gia'!$A$7:$I$569,9,0)*(1+'Sua gia'!$E$2/100)</f>
        <v>0</v>
      </c>
      <c r="K109" s="104">
        <f>Q109*($N$8+$R$6/100)</f>
        <v>0</v>
      </c>
      <c r="L109" s="107">
        <f>(H109*J109+K109)*I109</f>
        <v>0</v>
      </c>
      <c r="Q109" s="163"/>
      <c r="R109" s="65"/>
      <c r="S109" s="65"/>
      <c r="AY109" s="26">
        <f>B109</f>
        <v>0</v>
      </c>
    </row>
    <row r="110" spans="1:51" s="1" customFormat="1" ht="75" customHeight="1">
      <c r="A110" s="119"/>
      <c r="B110" s="126"/>
      <c r="C110" s="129"/>
      <c r="D110" s="129"/>
      <c r="E110" s="116" t="str">
        <f>'Sua gia'!$H$1</f>
        <v>Kính dán 6.38 trắng trong</v>
      </c>
      <c r="F110" s="114"/>
      <c r="G110" s="114"/>
      <c r="H110" s="111"/>
      <c r="I110" s="114"/>
      <c r="J110" s="105"/>
      <c r="K110" s="105"/>
      <c r="L110" s="108"/>
      <c r="M110" s="21"/>
      <c r="O110"/>
      <c r="P110" s="21"/>
      <c r="Q110" s="163"/>
      <c r="R110" s="66"/>
      <c r="S110" s="66"/>
      <c r="T110" s="21"/>
      <c r="U110" s="21"/>
      <c r="V110" s="21"/>
      <c r="W110" s="21"/>
      <c r="X110" s="21"/>
      <c r="Y110" s="21"/>
      <c r="Z110" s="21"/>
      <c r="AA110" s="21"/>
      <c r="AB110" s="21"/>
      <c r="AY110" s="26">
        <f>B109</f>
        <v>0</v>
      </c>
    </row>
    <row r="111" spans="1:51" s="1" customFormat="1" ht="33" customHeight="1" thickBot="1">
      <c r="A111" s="120"/>
      <c r="B111" s="127"/>
      <c r="C111" s="27">
        <f>VLOOKUP(A109,'Sua gia'!$A$7:$D$939,4,0)</f>
        <v>0</v>
      </c>
      <c r="D111" s="27" t="str">
        <f>'Sua gia'!$E$1</f>
        <v>Xingfa</v>
      </c>
      <c r="E111" s="117"/>
      <c r="F111" s="115"/>
      <c r="G111" s="115"/>
      <c r="H111" s="112"/>
      <c r="I111" s="115"/>
      <c r="J111" s="106"/>
      <c r="K111" s="106"/>
      <c r="L111" s="109"/>
      <c r="Q111" s="163"/>
      <c r="R111" s="7"/>
      <c r="S111" s="7"/>
      <c r="AY111" s="26">
        <f>B109</f>
        <v>0</v>
      </c>
    </row>
    <row r="112" spans="1:51" s="26" customFormat="1" ht="108" customHeight="1">
      <c r="A112" s="118">
        <v>35</v>
      </c>
      <c r="B112" s="125">
        <f>VLOOKUP(A112,'Sua gia'!$A$7:$C$569,3,0)</f>
        <v>0</v>
      </c>
      <c r="C112" s="128"/>
      <c r="D112" s="128"/>
      <c r="E112" s="25" t="s">
        <v>45</v>
      </c>
      <c r="F112" s="113">
        <f>VLOOKUP(A112,'Sua gia'!$A$7:$I$569,5,0)</f>
        <v>0</v>
      </c>
      <c r="G112" s="113">
        <f>VLOOKUP(A112,'Sua gia'!$A$7:$I$569,6,0)</f>
        <v>0</v>
      </c>
      <c r="H112" s="110">
        <f>F112*G112/1000000</f>
        <v>0</v>
      </c>
      <c r="I112" s="113">
        <f>VLOOKUP(A112,'Sua gia'!$A$7:$I$569,8,0)</f>
        <v>0</v>
      </c>
      <c r="J112" s="104">
        <f>VLOOKUP(A112,'Sua gia'!$A$7:$I$569,9,0)*(1+'Sua gia'!$E$2/100)</f>
        <v>0</v>
      </c>
      <c r="K112" s="104">
        <f>Q112*($N$8+$R$6/100)</f>
        <v>0</v>
      </c>
      <c r="L112" s="107">
        <f>(H112*J112+K112)*I112</f>
        <v>0</v>
      </c>
      <c r="Q112" s="163"/>
      <c r="R112" s="67"/>
      <c r="S112" s="65"/>
      <c r="AY112" s="26">
        <f>B112</f>
        <v>0</v>
      </c>
    </row>
    <row r="113" spans="1:51" s="1" customFormat="1" ht="75" customHeight="1">
      <c r="A113" s="119"/>
      <c r="B113" s="126"/>
      <c r="C113" s="129"/>
      <c r="D113" s="129"/>
      <c r="E113" s="116" t="str">
        <f>'Sua gia'!$H$1</f>
        <v>Kính dán 6.38 trắng trong</v>
      </c>
      <c r="F113" s="114"/>
      <c r="G113" s="114"/>
      <c r="H113" s="111"/>
      <c r="I113" s="114"/>
      <c r="J113" s="105"/>
      <c r="K113" s="105"/>
      <c r="L113" s="108"/>
      <c r="M113" s="21"/>
      <c r="O113" s="21"/>
      <c r="P113" s="21"/>
      <c r="Q113" s="163"/>
      <c r="R113" s="66"/>
      <c r="S113" s="66"/>
      <c r="T113" s="21"/>
      <c r="U113" s="21"/>
      <c r="V113" s="21"/>
      <c r="W113" s="21"/>
      <c r="X113" s="21"/>
      <c r="Y113" s="21"/>
      <c r="Z113" s="21"/>
      <c r="AA113" s="21"/>
      <c r="AB113" s="21"/>
      <c r="AY113" s="26">
        <f>B112</f>
        <v>0</v>
      </c>
    </row>
    <row r="114" spans="1:51" s="1" customFormat="1" ht="33" customHeight="1" thickBot="1">
      <c r="A114" s="120"/>
      <c r="B114" s="127"/>
      <c r="C114" s="27">
        <f>VLOOKUP(A112,'Sua gia'!$A$7:$D$939,4,0)</f>
        <v>0</v>
      </c>
      <c r="D114" s="27" t="str">
        <f>'Sua gia'!$E$1</f>
        <v>Xingfa</v>
      </c>
      <c r="E114" s="117"/>
      <c r="F114" s="115"/>
      <c r="G114" s="115"/>
      <c r="H114" s="112"/>
      <c r="I114" s="115"/>
      <c r="J114" s="106"/>
      <c r="K114" s="106"/>
      <c r="L114" s="109"/>
      <c r="Q114" s="163"/>
      <c r="R114" s="7"/>
      <c r="S114" s="7"/>
      <c r="AY114" s="26">
        <f>B112</f>
        <v>0</v>
      </c>
    </row>
    <row r="115" spans="1:51" s="26" customFormat="1" ht="108" customHeight="1">
      <c r="A115" s="118">
        <v>36</v>
      </c>
      <c r="B115" s="125">
        <f>VLOOKUP(A115,'Sua gia'!$A$7:$C$569,3,0)</f>
        <v>0</v>
      </c>
      <c r="C115" s="128"/>
      <c r="D115" s="128"/>
      <c r="E115" s="25" t="s">
        <v>45</v>
      </c>
      <c r="F115" s="113">
        <f>VLOOKUP(A115,'Sua gia'!$A$7:$I$569,5,0)</f>
        <v>0</v>
      </c>
      <c r="G115" s="113">
        <f>VLOOKUP(A115,'Sua gia'!$A$7:$I$569,6,0)</f>
        <v>0</v>
      </c>
      <c r="H115" s="110">
        <f>F115*G115/1000000</f>
        <v>0</v>
      </c>
      <c r="I115" s="113">
        <f>VLOOKUP(A115,'Sua gia'!$A$7:$I$569,8,0)</f>
        <v>0</v>
      </c>
      <c r="J115" s="104">
        <f>VLOOKUP(A115,'Sua gia'!$A$7:$I$569,9,0)*(1+'Sua gia'!$E$2/100)</f>
        <v>0</v>
      </c>
      <c r="K115" s="104">
        <f>Q115*($N$8+$R$6/100)</f>
        <v>0</v>
      </c>
      <c r="L115" s="107">
        <f>(H115*J115+K115)*I115</f>
        <v>0</v>
      </c>
      <c r="Q115" s="163"/>
      <c r="R115" s="65"/>
      <c r="S115" s="65"/>
      <c r="AY115" s="26">
        <f>B115</f>
        <v>0</v>
      </c>
    </row>
    <row r="116" spans="1:51" s="1" customFormat="1" ht="75" customHeight="1">
      <c r="A116" s="119"/>
      <c r="B116" s="126"/>
      <c r="C116" s="129"/>
      <c r="D116" s="129"/>
      <c r="E116" s="116" t="str">
        <f>'Sua gia'!$H$1</f>
        <v>Kính dán 6.38 trắng trong</v>
      </c>
      <c r="F116" s="114"/>
      <c r="G116" s="114"/>
      <c r="H116" s="111"/>
      <c r="I116" s="114"/>
      <c r="J116" s="105"/>
      <c r="K116" s="105"/>
      <c r="L116" s="108"/>
      <c r="M116" s="21"/>
      <c r="O116" s="21"/>
      <c r="P116" s="21"/>
      <c r="Q116" s="163"/>
      <c r="R116" s="66"/>
      <c r="S116" s="66"/>
      <c r="T116" s="21"/>
      <c r="U116" s="21"/>
      <c r="V116" s="21"/>
      <c r="W116" s="21"/>
      <c r="X116" s="21"/>
      <c r="Y116" s="21"/>
      <c r="Z116" s="21"/>
      <c r="AA116" s="21"/>
      <c r="AB116" s="21"/>
      <c r="AY116" s="26">
        <f>B115</f>
        <v>0</v>
      </c>
    </row>
    <row r="117" spans="1:51" s="1" customFormat="1" ht="33" customHeight="1" thickBot="1">
      <c r="A117" s="120"/>
      <c r="B117" s="127"/>
      <c r="C117" s="27">
        <f>VLOOKUP(A115,'Sua gia'!$A$7:$D$939,4,0)</f>
        <v>0</v>
      </c>
      <c r="D117" s="27" t="str">
        <f>'Sua gia'!$E$1</f>
        <v>Xingfa</v>
      </c>
      <c r="E117" s="117"/>
      <c r="F117" s="115"/>
      <c r="G117" s="115"/>
      <c r="H117" s="112"/>
      <c r="I117" s="115"/>
      <c r="J117" s="106"/>
      <c r="K117" s="106"/>
      <c r="L117" s="109"/>
      <c r="Q117" s="163"/>
      <c r="R117" s="7"/>
      <c r="S117" s="7"/>
      <c r="AY117" s="26">
        <f>B115</f>
        <v>0</v>
      </c>
    </row>
    <row r="118" spans="1:51" s="26" customFormat="1" ht="108" customHeight="1">
      <c r="A118" s="118">
        <v>37</v>
      </c>
      <c r="B118" s="125">
        <f>VLOOKUP(A118,'Sua gia'!$A$7:$C$569,3,0)</f>
        <v>0</v>
      </c>
      <c r="C118" s="128"/>
      <c r="D118" s="128"/>
      <c r="E118" s="25" t="s">
        <v>44</v>
      </c>
      <c r="F118" s="113">
        <f>VLOOKUP(A118,'Sua gia'!$A$7:$I$569,5,0)</f>
        <v>0</v>
      </c>
      <c r="G118" s="113">
        <f>VLOOKUP(A118,'Sua gia'!$A$7:$I$569,6,0)</f>
        <v>0</v>
      </c>
      <c r="H118" s="110">
        <f>F118*G118/1000000</f>
        <v>0</v>
      </c>
      <c r="I118" s="113">
        <f>VLOOKUP(A118,'Sua gia'!$A$7:$I$569,8,0)</f>
        <v>0</v>
      </c>
      <c r="J118" s="104">
        <f>VLOOKUP(A118,'Sua gia'!$A$7:$I$569,9,0)*(1+'Sua gia'!$E$2/100)</f>
        <v>0</v>
      </c>
      <c r="K118" s="104">
        <f>Q118*($N$8+$R$6/100)</f>
        <v>0</v>
      </c>
      <c r="L118" s="107">
        <f>(H118*J118+K118)*I118</f>
        <v>0</v>
      </c>
      <c r="Q118" s="163"/>
      <c r="R118" s="65"/>
      <c r="S118" s="65"/>
      <c r="AY118" s="26">
        <f>B118</f>
        <v>0</v>
      </c>
    </row>
    <row r="119" spans="1:51" s="1" customFormat="1" ht="75" customHeight="1">
      <c r="A119" s="119"/>
      <c r="B119" s="126"/>
      <c r="C119" s="129"/>
      <c r="D119" s="129"/>
      <c r="E119" s="116" t="str">
        <f>'Sua gia'!$H$1</f>
        <v>Kính dán 6.38 trắng trong</v>
      </c>
      <c r="F119" s="114"/>
      <c r="G119" s="114"/>
      <c r="H119" s="111"/>
      <c r="I119" s="114"/>
      <c r="J119" s="105"/>
      <c r="K119" s="105"/>
      <c r="L119" s="108"/>
      <c r="M119" s="21"/>
      <c r="O119" s="21"/>
      <c r="P119" s="21"/>
      <c r="Q119" s="163"/>
      <c r="R119" s="66"/>
      <c r="S119" s="66"/>
      <c r="T119" s="21"/>
      <c r="U119" s="21"/>
      <c r="V119" s="21"/>
      <c r="W119" s="21"/>
      <c r="X119" s="21"/>
      <c r="Y119" s="21"/>
      <c r="Z119" s="21"/>
      <c r="AA119" s="21"/>
      <c r="AB119" s="21"/>
      <c r="AY119" s="26">
        <f>B118</f>
        <v>0</v>
      </c>
    </row>
    <row r="120" spans="1:51" s="1" customFormat="1" ht="33" customHeight="1" thickBot="1">
      <c r="A120" s="120"/>
      <c r="B120" s="127"/>
      <c r="C120" s="27">
        <f>VLOOKUP(A118,'Sua gia'!$A$7:$D$939,4,0)</f>
        <v>0</v>
      </c>
      <c r="D120" s="27" t="str">
        <f>'Sua gia'!$E$1</f>
        <v>Xingfa</v>
      </c>
      <c r="E120" s="117"/>
      <c r="F120" s="115"/>
      <c r="G120" s="115"/>
      <c r="H120" s="112"/>
      <c r="I120" s="115"/>
      <c r="J120" s="106"/>
      <c r="K120" s="106"/>
      <c r="L120" s="109"/>
      <c r="Q120" s="163"/>
      <c r="R120" s="7"/>
      <c r="S120" s="7"/>
      <c r="AY120" s="26">
        <f>B118</f>
        <v>0</v>
      </c>
    </row>
    <row r="121" spans="1:51" s="26" customFormat="1" ht="108" customHeight="1">
      <c r="A121" s="118">
        <v>38</v>
      </c>
      <c r="B121" s="125">
        <f>VLOOKUP(A121,'Sua gia'!$A$7:$C$569,3,0)</f>
        <v>0</v>
      </c>
      <c r="C121" s="128"/>
      <c r="D121" s="128"/>
      <c r="E121" s="25" t="s">
        <v>20</v>
      </c>
      <c r="F121" s="113">
        <f>VLOOKUP(A121,'Sua gia'!$A$7:$I$569,5,0)</f>
        <v>0</v>
      </c>
      <c r="G121" s="113">
        <f>VLOOKUP(A121,'Sua gia'!$A$7:$I$569,6,0)</f>
        <v>0</v>
      </c>
      <c r="H121" s="110">
        <f>F121*G121/1000000</f>
        <v>0</v>
      </c>
      <c r="I121" s="113">
        <f>VLOOKUP(A121,'Sua gia'!$A$7:$I$569,8,0)</f>
        <v>0</v>
      </c>
      <c r="J121" s="104">
        <f>VLOOKUP(A121,'Sua gia'!$A$7:$I$569,9,0)*(1+'Sua gia'!$E$2/100)</f>
        <v>0</v>
      </c>
      <c r="K121" s="104">
        <f>Q121*($N$8+$R$6/100)</f>
        <v>0</v>
      </c>
      <c r="L121" s="107">
        <f>(H121*J121+K121)*I121</f>
        <v>0</v>
      </c>
      <c r="Q121" s="163"/>
      <c r="R121" s="65"/>
      <c r="S121" s="65"/>
      <c r="AY121" s="26">
        <f>B121</f>
        <v>0</v>
      </c>
    </row>
    <row r="122" spans="1:51" s="1" customFormat="1" ht="75" customHeight="1">
      <c r="A122" s="119"/>
      <c r="B122" s="126"/>
      <c r="C122" s="129"/>
      <c r="D122" s="129"/>
      <c r="E122" s="116" t="str">
        <f>'Sua gia'!$H$1</f>
        <v>Kính dán 6.38 trắng trong</v>
      </c>
      <c r="F122" s="114"/>
      <c r="G122" s="114"/>
      <c r="H122" s="111"/>
      <c r="I122" s="114"/>
      <c r="J122" s="105"/>
      <c r="K122" s="105"/>
      <c r="L122" s="108"/>
      <c r="M122" s="21"/>
      <c r="O122" s="21"/>
      <c r="P122" s="21"/>
      <c r="Q122" s="163"/>
      <c r="R122" s="66"/>
      <c r="S122" s="66"/>
      <c r="T122" s="21"/>
      <c r="U122" s="21"/>
      <c r="V122" s="21"/>
      <c r="W122" s="21"/>
      <c r="X122" s="21"/>
      <c r="Y122" s="21"/>
      <c r="Z122" s="21"/>
      <c r="AA122" s="21"/>
      <c r="AB122" s="21"/>
      <c r="AY122" s="26">
        <f>B121</f>
        <v>0</v>
      </c>
    </row>
    <row r="123" spans="1:51" s="1" customFormat="1" ht="33" customHeight="1" thickBot="1">
      <c r="A123" s="120"/>
      <c r="B123" s="127"/>
      <c r="C123" s="27">
        <f>VLOOKUP(A121,'Sua gia'!$A$7:$D$939,4,0)</f>
        <v>0</v>
      </c>
      <c r="D123" s="27" t="str">
        <f>'Sua gia'!$E$1</f>
        <v>Xingfa</v>
      </c>
      <c r="E123" s="117"/>
      <c r="F123" s="115"/>
      <c r="G123" s="115"/>
      <c r="H123" s="112"/>
      <c r="I123" s="115"/>
      <c r="J123" s="106"/>
      <c r="K123" s="106"/>
      <c r="L123" s="109"/>
      <c r="Q123" s="163"/>
      <c r="R123" s="7"/>
      <c r="S123" s="67"/>
      <c r="AY123" s="26">
        <f>B121</f>
        <v>0</v>
      </c>
    </row>
    <row r="124" spans="1:51" s="26" customFormat="1" ht="108" customHeight="1">
      <c r="A124" s="118">
        <v>39</v>
      </c>
      <c r="B124" s="121">
        <f>VLOOKUP(A124,'Sua gia'!$A$7:$C$569,3,0)</f>
        <v>0</v>
      </c>
      <c r="C124" s="124"/>
      <c r="D124" s="124"/>
      <c r="E124" s="25" t="s">
        <v>46</v>
      </c>
      <c r="F124" s="98">
        <f>VLOOKUP(A124,'Sua gia'!$A$7:$I$569,5,0)</f>
        <v>0</v>
      </c>
      <c r="G124" s="98">
        <f>VLOOKUP(A124,'Sua gia'!$A$7:$I$569,6,0)</f>
        <v>0</v>
      </c>
      <c r="H124" s="95">
        <f>F124*G124/1000000</f>
        <v>0</v>
      </c>
      <c r="I124" s="98">
        <f>VLOOKUP(A124,'Sua gia'!$A$7:$I$569,8,0)</f>
        <v>0</v>
      </c>
      <c r="J124" s="101">
        <f>VLOOKUP(A124,'Sua gia'!$A$7:$I$569,9,0)*(1+'Sua gia'!$E$2/100)</f>
        <v>0</v>
      </c>
      <c r="K124" s="104">
        <f>Q124*($N$8+$R$6/100)</f>
        <v>0</v>
      </c>
      <c r="L124" s="107">
        <f>(H124*J124+K124)*I124</f>
        <v>0</v>
      </c>
      <c r="Q124" s="163"/>
      <c r="R124" s="65"/>
      <c r="S124" s="65"/>
      <c r="AY124" s="26">
        <f>B124</f>
        <v>0</v>
      </c>
    </row>
    <row r="125" spans="1:51" s="26" customFormat="1" ht="75" customHeight="1">
      <c r="A125" s="119"/>
      <c r="B125" s="122"/>
      <c r="C125" s="116"/>
      <c r="D125" s="116"/>
      <c r="E125" s="116" t="str">
        <f>'Sua gia'!$H$1</f>
        <v>Kính dán 6.38 trắng trong</v>
      </c>
      <c r="F125" s="99"/>
      <c r="G125" s="99"/>
      <c r="H125" s="96"/>
      <c r="I125" s="99"/>
      <c r="J125" s="102"/>
      <c r="K125" s="105"/>
      <c r="L125" s="108"/>
      <c r="M125" s="63"/>
      <c r="O125" s="63"/>
      <c r="P125" s="63"/>
      <c r="Q125" s="163"/>
      <c r="R125" s="68"/>
      <c r="S125" s="68"/>
      <c r="T125" s="63"/>
      <c r="U125" s="63"/>
      <c r="V125" s="63"/>
      <c r="W125" s="63"/>
      <c r="X125" s="63"/>
      <c r="Y125" s="63"/>
      <c r="Z125" s="63"/>
      <c r="AA125" s="63"/>
      <c r="AB125" s="63"/>
      <c r="AY125" s="26">
        <f>B124</f>
        <v>0</v>
      </c>
    </row>
    <row r="126" spans="1:51" s="26" customFormat="1" ht="33" customHeight="1" thickBot="1">
      <c r="A126" s="120"/>
      <c r="B126" s="123"/>
      <c r="C126" s="62">
        <f>VLOOKUP(A124,'Sua gia'!$A$7:$D$939,4,0)</f>
        <v>0</v>
      </c>
      <c r="D126" s="62" t="str">
        <f>'Sua gia'!$E$1</f>
        <v>Xingfa</v>
      </c>
      <c r="E126" s="117"/>
      <c r="F126" s="100"/>
      <c r="G126" s="100"/>
      <c r="H126" s="97"/>
      <c r="I126" s="100"/>
      <c r="J126" s="103"/>
      <c r="K126" s="106"/>
      <c r="L126" s="109"/>
      <c r="Q126" s="163"/>
      <c r="R126" s="65"/>
      <c r="S126" s="65"/>
      <c r="AY126" s="26">
        <f>B124</f>
        <v>0</v>
      </c>
    </row>
    <row r="127" spans="1:51" s="26" customFormat="1" ht="108" customHeight="1">
      <c r="A127" s="118">
        <v>40</v>
      </c>
      <c r="B127" s="125">
        <f>VLOOKUP(A127,'Sua gia'!$A$7:$C$569,3,0)</f>
        <v>0</v>
      </c>
      <c r="C127" s="128"/>
      <c r="D127" s="128"/>
      <c r="E127" s="25" t="s">
        <v>44</v>
      </c>
      <c r="F127" s="113">
        <f>VLOOKUP(A127,'Sua gia'!$A$7:$I$569,5,0)</f>
        <v>0</v>
      </c>
      <c r="G127" s="113">
        <f>VLOOKUP(A127,'Sua gia'!$A$7:$I$569,6,0)</f>
        <v>0</v>
      </c>
      <c r="H127" s="110">
        <f>F127*G127/1000000</f>
        <v>0</v>
      </c>
      <c r="I127" s="113">
        <f>VLOOKUP(A127,'Sua gia'!$A$7:$I$569,8,0)</f>
        <v>0</v>
      </c>
      <c r="J127" s="104">
        <f>VLOOKUP(A127,'Sua gia'!$A$7:$I$569,9,0)*(1+'Sua gia'!$E$2/100)</f>
        <v>0</v>
      </c>
      <c r="K127" s="104">
        <f>Q127*($N$8+$R$6/100)</f>
        <v>0</v>
      </c>
      <c r="L127" s="107">
        <f>(H127*J127+K127)*I127</f>
        <v>0</v>
      </c>
      <c r="P127"/>
      <c r="Q127" s="163"/>
      <c r="R127" s="65"/>
      <c r="S127" s="65"/>
      <c r="AY127" s="26">
        <f>B127</f>
        <v>0</v>
      </c>
    </row>
    <row r="128" spans="1:51" s="1" customFormat="1" ht="75" customHeight="1">
      <c r="A128" s="119"/>
      <c r="B128" s="126"/>
      <c r="C128" s="129"/>
      <c r="D128" s="129"/>
      <c r="E128" s="116" t="str">
        <f>'Sua gia'!$H$1</f>
        <v>Kính dán 6.38 trắng trong</v>
      </c>
      <c r="F128" s="114"/>
      <c r="G128" s="114"/>
      <c r="H128" s="111"/>
      <c r="I128" s="114"/>
      <c r="J128" s="105"/>
      <c r="K128" s="105"/>
      <c r="L128" s="108"/>
      <c r="M128" s="21"/>
      <c r="O128"/>
      <c r="P128" s="21"/>
      <c r="Q128" s="163"/>
      <c r="R128" s="66"/>
      <c r="S128" s="66"/>
      <c r="T128" s="21"/>
      <c r="U128" s="21"/>
      <c r="V128" s="21"/>
      <c r="W128" s="21"/>
      <c r="X128" s="21"/>
      <c r="Y128" s="21"/>
      <c r="Z128" s="21"/>
      <c r="AA128" s="21"/>
      <c r="AB128" s="21"/>
      <c r="AY128" s="26">
        <f>B127</f>
        <v>0</v>
      </c>
    </row>
    <row r="129" spans="1:51" s="1" customFormat="1" ht="33" customHeight="1" thickBot="1">
      <c r="A129" s="120"/>
      <c r="B129" s="127"/>
      <c r="C129" s="27">
        <f>VLOOKUP(A127,'Sua gia'!$A$7:$D$939,4,0)</f>
        <v>0</v>
      </c>
      <c r="D129" s="27" t="str">
        <f>'Sua gia'!$E$1</f>
        <v>Xingfa</v>
      </c>
      <c r="E129" s="117"/>
      <c r="F129" s="115"/>
      <c r="G129" s="115"/>
      <c r="H129" s="112"/>
      <c r="I129" s="115"/>
      <c r="J129" s="106"/>
      <c r="K129" s="106"/>
      <c r="L129" s="109"/>
      <c r="Q129" s="163"/>
      <c r="R129" s="7"/>
      <c r="S129" s="7"/>
      <c r="AY129" s="26">
        <f>B127</f>
        <v>0</v>
      </c>
    </row>
    <row r="130" spans="1:51" s="26" customFormat="1" ht="108" customHeight="1">
      <c r="A130" s="118">
        <v>41</v>
      </c>
      <c r="B130" s="125">
        <f>VLOOKUP(A130,'Sua gia'!$A$7:$C$569,3,0)</f>
        <v>0</v>
      </c>
      <c r="C130" s="128"/>
      <c r="D130" s="128"/>
      <c r="E130" s="25" t="s">
        <v>45</v>
      </c>
      <c r="F130" s="113">
        <f>VLOOKUP(A130,'Sua gia'!$A$7:$I$569,5,0)</f>
        <v>0</v>
      </c>
      <c r="G130" s="113">
        <f>VLOOKUP(A130,'Sua gia'!$A$7:$I$569,6,0)</f>
        <v>0</v>
      </c>
      <c r="H130" s="110">
        <f>F130*G130/1000000</f>
        <v>0</v>
      </c>
      <c r="I130" s="113">
        <f>VLOOKUP(A130,'Sua gia'!$A$7:$I$569,8,0)</f>
        <v>0</v>
      </c>
      <c r="J130" s="104">
        <f>VLOOKUP(A130,'Sua gia'!$A$7:$I$569,9,0)*(1+'Sua gia'!$E$2/100)</f>
        <v>0</v>
      </c>
      <c r="K130" s="104">
        <f>Q130*($N$8+$R$6/100)</f>
        <v>0</v>
      </c>
      <c r="L130" s="107">
        <f>(H130*J130+K130)*I130</f>
        <v>0</v>
      </c>
      <c r="P130"/>
      <c r="Q130" s="163"/>
      <c r="R130" s="65"/>
      <c r="S130" s="65"/>
      <c r="AY130" s="26">
        <f>B130</f>
        <v>0</v>
      </c>
    </row>
    <row r="131" spans="1:51" s="1" customFormat="1" ht="75" customHeight="1">
      <c r="A131" s="119"/>
      <c r="B131" s="126"/>
      <c r="C131" s="129"/>
      <c r="D131" s="129"/>
      <c r="E131" s="116" t="str">
        <f>'Sua gia'!$H$1</f>
        <v>Kính dán 6.38 trắng trong</v>
      </c>
      <c r="F131" s="114"/>
      <c r="G131" s="114"/>
      <c r="H131" s="111"/>
      <c r="I131" s="114"/>
      <c r="J131" s="105"/>
      <c r="K131" s="105"/>
      <c r="L131" s="108"/>
      <c r="M131" s="21"/>
      <c r="O131" s="21"/>
      <c r="P131" s="21"/>
      <c r="Q131" s="163"/>
      <c r="R131" s="66"/>
      <c r="S131" s="66"/>
      <c r="T131" s="21"/>
      <c r="U131" s="21"/>
      <c r="V131" s="21"/>
      <c r="W131" s="21"/>
      <c r="X131" s="21"/>
      <c r="Y131" s="21"/>
      <c r="Z131" s="21"/>
      <c r="AA131" s="21"/>
      <c r="AB131" s="21"/>
      <c r="AY131" s="26">
        <f>B130</f>
        <v>0</v>
      </c>
    </row>
    <row r="132" spans="1:51" s="1" customFormat="1" ht="33" customHeight="1" thickBot="1">
      <c r="A132" s="120"/>
      <c r="B132" s="127"/>
      <c r="C132" s="27">
        <f>VLOOKUP(A130,'Sua gia'!$A$7:$D$939,4,0)</f>
        <v>0</v>
      </c>
      <c r="D132" s="27" t="str">
        <f>'Sua gia'!$E$1</f>
        <v>Xingfa</v>
      </c>
      <c r="E132" s="117"/>
      <c r="F132" s="115"/>
      <c r="G132" s="115"/>
      <c r="H132" s="112"/>
      <c r="I132" s="115"/>
      <c r="J132" s="106"/>
      <c r="K132" s="106"/>
      <c r="L132" s="109"/>
      <c r="Q132" s="163"/>
      <c r="R132" s="7"/>
      <c r="S132" s="7"/>
      <c r="AY132" s="26">
        <f>B130</f>
        <v>0</v>
      </c>
    </row>
    <row r="133" spans="1:51" s="26" customFormat="1" ht="108" customHeight="1">
      <c r="A133" s="118">
        <v>42</v>
      </c>
      <c r="B133" s="125">
        <f>VLOOKUP(A133,'Sua gia'!$A$7:$C$569,3,0)</f>
        <v>0</v>
      </c>
      <c r="C133" s="128"/>
      <c r="D133" s="128"/>
      <c r="E133" s="25" t="s">
        <v>44</v>
      </c>
      <c r="F133" s="113">
        <f>VLOOKUP(A133,'Sua gia'!$A$7:$I$569,5,0)</f>
        <v>0</v>
      </c>
      <c r="G133" s="113">
        <f>VLOOKUP(A133,'Sua gia'!$A$7:$I$569,6,0)</f>
        <v>0</v>
      </c>
      <c r="H133" s="110">
        <f>F133*G133/1000000</f>
        <v>0</v>
      </c>
      <c r="I133" s="113">
        <f>VLOOKUP(A133,'Sua gia'!$A$7:$I$569,8,0)</f>
        <v>0</v>
      </c>
      <c r="J133" s="104">
        <f>VLOOKUP(A133,'Sua gia'!$A$7:$I$569,9,0)*(1+'Sua gia'!$E$2/100)</f>
        <v>0</v>
      </c>
      <c r="K133" s="104">
        <f>Q133*($N$8+$R$6/100)</f>
        <v>0</v>
      </c>
      <c r="L133" s="107">
        <f>(H133*J133+K133)*I133</f>
        <v>0</v>
      </c>
      <c r="Q133" s="163"/>
      <c r="R133" s="65"/>
      <c r="S133" s="65"/>
      <c r="AY133" s="26">
        <f>B133</f>
        <v>0</v>
      </c>
    </row>
    <row r="134" spans="1:51" s="1" customFormat="1" ht="75" customHeight="1">
      <c r="A134" s="119"/>
      <c r="B134" s="126"/>
      <c r="C134" s="129"/>
      <c r="D134" s="129"/>
      <c r="E134" s="116" t="str">
        <f>'Sua gia'!$H$1</f>
        <v>Kính dán 6.38 trắng trong</v>
      </c>
      <c r="F134" s="114"/>
      <c r="G134" s="114"/>
      <c r="H134" s="111"/>
      <c r="I134" s="114"/>
      <c r="J134" s="105"/>
      <c r="K134" s="105"/>
      <c r="L134" s="108"/>
      <c r="M134" s="21"/>
      <c r="O134" s="21"/>
      <c r="P134" s="21"/>
      <c r="Q134" s="163"/>
      <c r="R134" s="66"/>
      <c r="S134" s="66"/>
      <c r="T134" s="21"/>
      <c r="U134" s="21"/>
      <c r="V134" s="21"/>
      <c r="W134" s="21"/>
      <c r="X134" s="21"/>
      <c r="Y134" s="21"/>
      <c r="Z134" s="21"/>
      <c r="AA134" s="21"/>
      <c r="AB134" s="21"/>
      <c r="AY134" s="26">
        <f>B133</f>
        <v>0</v>
      </c>
    </row>
    <row r="135" spans="1:51" s="1" customFormat="1" ht="33" customHeight="1" thickBot="1">
      <c r="A135" s="120"/>
      <c r="B135" s="127"/>
      <c r="C135" s="27">
        <f>VLOOKUP(A133,'Sua gia'!$A$7:$D$939,4,0)</f>
        <v>0</v>
      </c>
      <c r="D135" s="27" t="str">
        <f>'Sua gia'!$E$1</f>
        <v>Xingfa</v>
      </c>
      <c r="E135" s="117"/>
      <c r="F135" s="115"/>
      <c r="G135" s="115"/>
      <c r="H135" s="112"/>
      <c r="I135" s="115"/>
      <c r="J135" s="106"/>
      <c r="K135" s="106"/>
      <c r="L135" s="109"/>
      <c r="Q135" s="163"/>
      <c r="R135" s="7"/>
      <c r="S135" s="7"/>
      <c r="AY135" s="26">
        <f>B133</f>
        <v>0</v>
      </c>
    </row>
    <row r="136" spans="1:51" s="26" customFormat="1" ht="108" customHeight="1">
      <c r="A136" s="118">
        <v>43</v>
      </c>
      <c r="B136" s="125">
        <f>VLOOKUP(A136,'Sua gia'!$A$7:$C$569,3,0)</f>
        <v>0</v>
      </c>
      <c r="C136" s="128"/>
      <c r="D136" s="128"/>
      <c r="E136" s="25" t="s">
        <v>44</v>
      </c>
      <c r="F136" s="113">
        <f>VLOOKUP(A136,'Sua gia'!$A$7:$I$569,5,0)</f>
        <v>0</v>
      </c>
      <c r="G136" s="113">
        <f>VLOOKUP(A136,'Sua gia'!$A$7:$I$569,6,0)</f>
        <v>0</v>
      </c>
      <c r="H136" s="110">
        <f>F136*G136/1000000</f>
        <v>0</v>
      </c>
      <c r="I136" s="113">
        <f>VLOOKUP(A136,'Sua gia'!$A$7:$I$569,8,0)</f>
        <v>0</v>
      </c>
      <c r="J136" s="104">
        <f>VLOOKUP(A136,'Sua gia'!$A$7:$I$569,9,0)*(1+'Sua gia'!$E$2/100)</f>
        <v>0</v>
      </c>
      <c r="K136" s="104">
        <f>Q136*($N$8+$R$6/100)</f>
        <v>0</v>
      </c>
      <c r="L136" s="107">
        <f>(H136*J136+K136)*I136</f>
        <v>0</v>
      </c>
      <c r="Q136" s="163"/>
      <c r="R136" s="65"/>
      <c r="S136" s="65"/>
      <c r="AY136" s="26">
        <f>B136</f>
        <v>0</v>
      </c>
    </row>
    <row r="137" spans="1:51" s="1" customFormat="1" ht="75" customHeight="1">
      <c r="A137" s="119"/>
      <c r="B137" s="126"/>
      <c r="C137" s="129"/>
      <c r="D137" s="129"/>
      <c r="E137" s="116" t="str">
        <f>'Sua gia'!$H$1</f>
        <v>Kính dán 6.38 trắng trong</v>
      </c>
      <c r="F137" s="114"/>
      <c r="G137" s="114"/>
      <c r="H137" s="111"/>
      <c r="I137" s="114"/>
      <c r="J137" s="105"/>
      <c r="K137" s="105"/>
      <c r="L137" s="108"/>
      <c r="M137" s="21"/>
      <c r="O137" s="21"/>
      <c r="P137" s="21"/>
      <c r="Q137" s="163"/>
      <c r="R137" s="66"/>
      <c r="S137" s="66"/>
      <c r="T137" s="21"/>
      <c r="U137" s="21"/>
      <c r="V137" s="21"/>
      <c r="W137" s="21"/>
      <c r="X137" s="21"/>
      <c r="Y137" s="21"/>
      <c r="Z137" s="21"/>
      <c r="AA137" s="21"/>
      <c r="AB137" s="21"/>
      <c r="AY137" s="26">
        <f>B136</f>
        <v>0</v>
      </c>
    </row>
    <row r="138" spans="1:51" s="1" customFormat="1" ht="33" customHeight="1" thickBot="1">
      <c r="A138" s="120"/>
      <c r="B138" s="127"/>
      <c r="C138" s="27">
        <f>VLOOKUP(A136,'Sua gia'!$A$7:$D$939,4,0)</f>
        <v>0</v>
      </c>
      <c r="D138" s="27" t="str">
        <f>'Sua gia'!$E$1</f>
        <v>Xingfa</v>
      </c>
      <c r="E138" s="117"/>
      <c r="F138" s="115"/>
      <c r="G138" s="115"/>
      <c r="H138" s="112"/>
      <c r="I138" s="115"/>
      <c r="J138" s="106"/>
      <c r="K138" s="106"/>
      <c r="L138" s="109"/>
      <c r="Q138" s="163"/>
      <c r="R138" s="7"/>
      <c r="S138" s="7"/>
      <c r="AY138" s="26">
        <f>B136</f>
        <v>0</v>
      </c>
    </row>
    <row r="139" spans="1:51" s="26" customFormat="1" ht="108" customHeight="1">
      <c r="A139" s="118">
        <v>44</v>
      </c>
      <c r="B139" s="125">
        <f>VLOOKUP(A139,'Sua gia'!$A$7:$C$569,3,0)</f>
        <v>0</v>
      </c>
      <c r="C139" s="128"/>
      <c r="D139" s="128"/>
      <c r="E139" s="25" t="s">
        <v>45</v>
      </c>
      <c r="F139" s="113">
        <f>VLOOKUP(A139,'Sua gia'!$A$7:$I$569,5,0)</f>
        <v>0</v>
      </c>
      <c r="G139" s="113">
        <f>VLOOKUP(A139,'Sua gia'!$A$7:$I$569,6,0)</f>
        <v>0</v>
      </c>
      <c r="H139" s="110">
        <f>F139*G139/1000000</f>
        <v>0</v>
      </c>
      <c r="I139" s="113">
        <f>VLOOKUP(A139,'Sua gia'!$A$7:$I$569,8,0)</f>
        <v>0</v>
      </c>
      <c r="J139" s="104">
        <f>VLOOKUP(A139,'Sua gia'!$A$7:$I$569,9,0)*(1+'Sua gia'!$E$2/100)</f>
        <v>0</v>
      </c>
      <c r="K139" s="104">
        <f>Q139*($N$8+$R$6/100)</f>
        <v>0</v>
      </c>
      <c r="L139" s="107">
        <f>(H139*J139+K139)*I139</f>
        <v>0</v>
      </c>
      <c r="Q139" s="163"/>
      <c r="R139" s="67"/>
      <c r="S139" s="65"/>
      <c r="AY139" s="26">
        <f>B139</f>
        <v>0</v>
      </c>
    </row>
    <row r="140" spans="1:51" s="1" customFormat="1" ht="75" customHeight="1">
      <c r="A140" s="119"/>
      <c r="B140" s="126"/>
      <c r="C140" s="129"/>
      <c r="D140" s="129"/>
      <c r="E140" s="116" t="str">
        <f>'Sua gia'!$H$1</f>
        <v>Kính dán 6.38 trắng trong</v>
      </c>
      <c r="F140" s="114"/>
      <c r="G140" s="114"/>
      <c r="H140" s="111"/>
      <c r="I140" s="114"/>
      <c r="J140" s="105"/>
      <c r="K140" s="105"/>
      <c r="L140" s="108"/>
      <c r="M140" s="21"/>
      <c r="O140" s="21"/>
      <c r="P140" s="21"/>
      <c r="Q140" s="163"/>
      <c r="R140" s="66"/>
      <c r="S140" s="66"/>
      <c r="T140" s="21"/>
      <c r="U140" s="21"/>
      <c r="V140" s="21"/>
      <c r="W140" s="21"/>
      <c r="X140" s="21"/>
      <c r="Y140" s="21"/>
      <c r="Z140" s="21"/>
      <c r="AA140" s="21"/>
      <c r="AB140" s="21"/>
      <c r="AY140" s="26">
        <f>B139</f>
        <v>0</v>
      </c>
    </row>
    <row r="141" spans="1:51" s="1" customFormat="1" ht="33" customHeight="1" thickBot="1">
      <c r="A141" s="120"/>
      <c r="B141" s="127"/>
      <c r="C141" s="27">
        <f>VLOOKUP(A139,'Sua gia'!$A$7:$D$939,4,0)</f>
        <v>0</v>
      </c>
      <c r="D141" s="27" t="str">
        <f>'Sua gia'!$E$1</f>
        <v>Xingfa</v>
      </c>
      <c r="E141" s="117"/>
      <c r="F141" s="115"/>
      <c r="G141" s="115"/>
      <c r="H141" s="112"/>
      <c r="I141" s="115"/>
      <c r="J141" s="106"/>
      <c r="K141" s="106"/>
      <c r="L141" s="109"/>
      <c r="Q141" s="163"/>
      <c r="R141" s="7"/>
      <c r="S141" s="7"/>
      <c r="AY141" s="26">
        <f>B139</f>
        <v>0</v>
      </c>
    </row>
    <row r="142" spans="1:51" s="26" customFormat="1" ht="108" customHeight="1">
      <c r="A142" s="118">
        <v>45</v>
      </c>
      <c r="B142" s="125">
        <f>VLOOKUP(A142,'Sua gia'!$A$7:$C$569,3,0)</f>
        <v>0</v>
      </c>
      <c r="C142" s="128"/>
      <c r="D142" s="128"/>
      <c r="E142" s="25" t="s">
        <v>46</v>
      </c>
      <c r="F142" s="113">
        <f>VLOOKUP(A142,'Sua gia'!$A$7:$I$569,5,0)</f>
        <v>0</v>
      </c>
      <c r="G142" s="113">
        <f>VLOOKUP(A142,'Sua gia'!$A$7:$I$569,6,0)</f>
        <v>0</v>
      </c>
      <c r="H142" s="110">
        <f>F142*G142/1000000</f>
        <v>0</v>
      </c>
      <c r="I142" s="113">
        <f>VLOOKUP(A142,'Sua gia'!$A$7:$I$569,8,0)</f>
        <v>0</v>
      </c>
      <c r="J142" s="104">
        <f>VLOOKUP(A142,'Sua gia'!$A$7:$I$569,9,0)*(1+'Sua gia'!$E$2/100)</f>
        <v>0</v>
      </c>
      <c r="K142" s="104">
        <f>Q142*($N$8+$R$6/100)</f>
        <v>0</v>
      </c>
      <c r="L142" s="107">
        <f>(H142*J142+K142)*I142</f>
        <v>0</v>
      </c>
      <c r="Q142" s="163"/>
      <c r="R142" s="65"/>
      <c r="S142" s="65"/>
      <c r="AY142" s="26">
        <f>B142</f>
        <v>0</v>
      </c>
    </row>
    <row r="143" spans="1:51" s="1" customFormat="1" ht="75" customHeight="1">
      <c r="A143" s="119"/>
      <c r="B143" s="126"/>
      <c r="C143" s="129"/>
      <c r="D143" s="129"/>
      <c r="E143" s="116" t="str">
        <f>'Sua gia'!$H$1</f>
        <v>Kính dán 6.38 trắng trong</v>
      </c>
      <c r="F143" s="114"/>
      <c r="G143" s="114"/>
      <c r="H143" s="111"/>
      <c r="I143" s="114"/>
      <c r="J143" s="105"/>
      <c r="K143" s="105"/>
      <c r="L143" s="108"/>
      <c r="M143" s="21"/>
      <c r="O143"/>
      <c r="P143" s="21"/>
      <c r="Q143" s="163"/>
      <c r="R143" s="66"/>
      <c r="S143" s="66"/>
      <c r="T143" s="21"/>
      <c r="U143" s="21"/>
      <c r="V143" s="21"/>
      <c r="W143" s="21"/>
      <c r="X143" s="21"/>
      <c r="Y143" s="21"/>
      <c r="Z143" s="21"/>
      <c r="AA143" s="21"/>
      <c r="AB143" s="21"/>
      <c r="AY143" s="26">
        <f>B142</f>
        <v>0</v>
      </c>
    </row>
    <row r="144" spans="1:51" s="1" customFormat="1" ht="33" customHeight="1" thickBot="1">
      <c r="A144" s="120"/>
      <c r="B144" s="127"/>
      <c r="C144" s="27">
        <f>VLOOKUP(A142,'Sua gia'!$A$7:$D$939,4,0)</f>
        <v>0</v>
      </c>
      <c r="D144" s="27" t="str">
        <f>'Sua gia'!$E$1</f>
        <v>Xingfa</v>
      </c>
      <c r="E144" s="117"/>
      <c r="F144" s="115"/>
      <c r="G144" s="115"/>
      <c r="H144" s="112"/>
      <c r="I144" s="115"/>
      <c r="J144" s="106"/>
      <c r="K144" s="106"/>
      <c r="L144" s="109"/>
      <c r="Q144" s="163"/>
      <c r="R144" s="7"/>
      <c r="S144" s="7"/>
      <c r="AY144" s="26">
        <f>B142</f>
        <v>0</v>
      </c>
    </row>
    <row r="145" spans="1:51" s="26" customFormat="1" ht="108" customHeight="1">
      <c r="A145" s="118">
        <v>46</v>
      </c>
      <c r="B145" s="125">
        <f>VLOOKUP(A145,'Sua gia'!$A$7:$C$569,3,0)</f>
        <v>0</v>
      </c>
      <c r="C145" s="128"/>
      <c r="D145" s="128"/>
      <c r="E145" s="25" t="s">
        <v>45</v>
      </c>
      <c r="F145" s="113">
        <f>VLOOKUP(A145,'Sua gia'!$A$7:$I$569,5,0)</f>
        <v>0</v>
      </c>
      <c r="G145" s="113">
        <f>VLOOKUP(A145,'Sua gia'!$A$7:$I$569,6,0)</f>
        <v>0</v>
      </c>
      <c r="H145" s="110">
        <f>F145*G145/1000000</f>
        <v>0</v>
      </c>
      <c r="I145" s="113">
        <f>VLOOKUP(A145,'Sua gia'!$A$7:$I$569,8,0)</f>
        <v>0</v>
      </c>
      <c r="J145" s="104">
        <f>VLOOKUP(A145,'Sua gia'!$A$7:$I$569,9,0)*(1+'Sua gia'!$E$2/100)</f>
        <v>0</v>
      </c>
      <c r="K145" s="104">
        <f>Q145*($N$8+$R$6/100)</f>
        <v>0</v>
      </c>
      <c r="L145" s="107">
        <f>(H145*J145+K145)*I145</f>
        <v>0</v>
      </c>
      <c r="Q145" s="163"/>
      <c r="R145" s="67"/>
      <c r="S145" s="65"/>
      <c r="AY145" s="26">
        <f>B145</f>
        <v>0</v>
      </c>
    </row>
    <row r="146" spans="1:51" s="1" customFormat="1" ht="75" customHeight="1">
      <c r="A146" s="119"/>
      <c r="B146" s="126"/>
      <c r="C146" s="129"/>
      <c r="D146" s="129"/>
      <c r="E146" s="116" t="str">
        <f>'Sua gia'!$H$1</f>
        <v>Kính dán 6.38 trắng trong</v>
      </c>
      <c r="F146" s="114"/>
      <c r="G146" s="114"/>
      <c r="H146" s="111"/>
      <c r="I146" s="114"/>
      <c r="J146" s="105"/>
      <c r="K146" s="105"/>
      <c r="L146" s="108"/>
      <c r="M146" s="21"/>
      <c r="O146" s="21"/>
      <c r="P146" s="21"/>
      <c r="Q146" s="163"/>
      <c r="R146" s="66"/>
      <c r="S146" s="66"/>
      <c r="T146" s="21"/>
      <c r="U146" s="21"/>
      <c r="V146" s="21"/>
      <c r="W146" s="21"/>
      <c r="X146" s="21"/>
      <c r="Y146" s="21"/>
      <c r="Z146" s="21"/>
      <c r="AA146" s="21"/>
      <c r="AB146" s="21"/>
      <c r="AY146" s="26">
        <f>B145</f>
        <v>0</v>
      </c>
    </row>
    <row r="147" spans="1:51" s="1" customFormat="1" ht="33" customHeight="1" thickBot="1">
      <c r="A147" s="120"/>
      <c r="B147" s="127"/>
      <c r="C147" s="27">
        <f>VLOOKUP(A145,'Sua gia'!$A$7:$D$939,4,0)</f>
        <v>0</v>
      </c>
      <c r="D147" s="27" t="str">
        <f>'Sua gia'!$E$1</f>
        <v>Xingfa</v>
      </c>
      <c r="E147" s="117"/>
      <c r="F147" s="115"/>
      <c r="G147" s="115"/>
      <c r="H147" s="112"/>
      <c r="I147" s="115"/>
      <c r="J147" s="106"/>
      <c r="K147" s="106"/>
      <c r="L147" s="109"/>
      <c r="Q147" s="163"/>
      <c r="R147" s="7"/>
      <c r="S147" s="7"/>
      <c r="AY147" s="26">
        <f>B145</f>
        <v>0</v>
      </c>
    </row>
    <row r="148" spans="1:51" s="26" customFormat="1" ht="108" customHeight="1">
      <c r="A148" s="118">
        <v>47</v>
      </c>
      <c r="B148" s="125">
        <f>VLOOKUP(A148,'Sua gia'!$A$7:$C$569,3,0)</f>
        <v>0</v>
      </c>
      <c r="C148" s="128"/>
      <c r="D148" s="128"/>
      <c r="E148" s="25" t="s">
        <v>45</v>
      </c>
      <c r="F148" s="113">
        <f>VLOOKUP(A148,'Sua gia'!$A$7:$I$569,5,0)</f>
        <v>0</v>
      </c>
      <c r="G148" s="113">
        <f>VLOOKUP(A148,'Sua gia'!$A$7:$I$569,6,0)</f>
        <v>0</v>
      </c>
      <c r="H148" s="110">
        <f>F148*G148/1000000</f>
        <v>0</v>
      </c>
      <c r="I148" s="113">
        <f>VLOOKUP(A148,'Sua gia'!$A$7:$I$569,8,0)</f>
        <v>0</v>
      </c>
      <c r="J148" s="104">
        <f>VLOOKUP(A148,'Sua gia'!$A$7:$I$569,9,0)*(1+'Sua gia'!$E$2/100)</f>
        <v>0</v>
      </c>
      <c r="K148" s="104">
        <f>Q148*($N$8+$R$6/100)</f>
        <v>0</v>
      </c>
      <c r="L148" s="107">
        <f>(H148*J148+K148)*I148</f>
        <v>0</v>
      </c>
      <c r="Q148" s="163"/>
      <c r="R148" s="65"/>
      <c r="S148" s="65"/>
      <c r="AY148" s="26">
        <f>B148</f>
        <v>0</v>
      </c>
    </row>
    <row r="149" spans="1:51" s="1" customFormat="1" ht="75" customHeight="1">
      <c r="A149" s="119"/>
      <c r="B149" s="126"/>
      <c r="C149" s="129"/>
      <c r="D149" s="129"/>
      <c r="E149" s="116" t="str">
        <f>'Sua gia'!$H$1</f>
        <v>Kính dán 6.38 trắng trong</v>
      </c>
      <c r="F149" s="114"/>
      <c r="G149" s="114"/>
      <c r="H149" s="111"/>
      <c r="I149" s="114"/>
      <c r="J149" s="105"/>
      <c r="K149" s="105"/>
      <c r="L149" s="108"/>
      <c r="M149" s="21"/>
      <c r="O149" s="21"/>
      <c r="P149" s="21"/>
      <c r="Q149" s="163"/>
      <c r="R149" s="66"/>
      <c r="S149" s="66"/>
      <c r="T149" s="21"/>
      <c r="U149" s="21"/>
      <c r="V149" s="21"/>
      <c r="W149" s="21"/>
      <c r="X149" s="21"/>
      <c r="Y149" s="21"/>
      <c r="Z149" s="21"/>
      <c r="AA149" s="21"/>
      <c r="AB149" s="21"/>
      <c r="AY149" s="26">
        <f>B148</f>
        <v>0</v>
      </c>
    </row>
    <row r="150" spans="1:51" s="1" customFormat="1" ht="33" customHeight="1" thickBot="1">
      <c r="A150" s="120"/>
      <c r="B150" s="127"/>
      <c r="C150" s="27">
        <f>VLOOKUP(A148,'Sua gia'!$A$7:$D$939,4,0)</f>
        <v>0</v>
      </c>
      <c r="D150" s="27" t="str">
        <f>'Sua gia'!$E$1</f>
        <v>Xingfa</v>
      </c>
      <c r="E150" s="117"/>
      <c r="F150" s="115"/>
      <c r="G150" s="115"/>
      <c r="H150" s="112"/>
      <c r="I150" s="115"/>
      <c r="J150" s="106"/>
      <c r="K150" s="106"/>
      <c r="L150" s="109"/>
      <c r="Q150" s="163"/>
      <c r="R150" s="7"/>
      <c r="S150" s="7"/>
      <c r="AY150" s="26">
        <f>B148</f>
        <v>0</v>
      </c>
    </row>
    <row r="151" spans="1:51" s="26" customFormat="1" ht="108" customHeight="1">
      <c r="A151" s="118">
        <v>48</v>
      </c>
      <c r="B151" s="125">
        <f>VLOOKUP(A151,'Sua gia'!$A$7:$C$569,3,0)</f>
        <v>0</v>
      </c>
      <c r="C151" s="128"/>
      <c r="D151" s="128"/>
      <c r="E151" s="25" t="s">
        <v>44</v>
      </c>
      <c r="F151" s="113">
        <f>VLOOKUP(A151,'Sua gia'!$A$7:$I$569,5,0)</f>
        <v>0</v>
      </c>
      <c r="G151" s="113">
        <f>VLOOKUP(A151,'Sua gia'!$A$7:$I$569,6,0)</f>
        <v>0</v>
      </c>
      <c r="H151" s="110">
        <f>F151*G151/1000000</f>
        <v>0</v>
      </c>
      <c r="I151" s="113">
        <f>VLOOKUP(A151,'Sua gia'!$A$7:$I$569,8,0)</f>
        <v>0</v>
      </c>
      <c r="J151" s="104">
        <f>VLOOKUP(A151,'Sua gia'!$A$7:$I$569,9,0)*(1+'Sua gia'!$E$2/100)</f>
        <v>0</v>
      </c>
      <c r="K151" s="104">
        <f>Q151*($N$8+$R$6/100)</f>
        <v>0</v>
      </c>
      <c r="L151" s="107">
        <f>(H151*J151+K151)*I151</f>
        <v>0</v>
      </c>
      <c r="Q151" s="163"/>
      <c r="R151" s="65"/>
      <c r="S151" s="65"/>
      <c r="AY151" s="26">
        <f>B151</f>
        <v>0</v>
      </c>
    </row>
    <row r="152" spans="1:51" s="1" customFormat="1" ht="75" customHeight="1">
      <c r="A152" s="119"/>
      <c r="B152" s="126"/>
      <c r="C152" s="129"/>
      <c r="D152" s="129"/>
      <c r="E152" s="116" t="str">
        <f>'Sua gia'!$H$1</f>
        <v>Kính dán 6.38 trắng trong</v>
      </c>
      <c r="F152" s="114"/>
      <c r="G152" s="114"/>
      <c r="H152" s="111"/>
      <c r="I152" s="114"/>
      <c r="J152" s="105"/>
      <c r="K152" s="105"/>
      <c r="L152" s="108"/>
      <c r="M152" s="21"/>
      <c r="O152" s="21"/>
      <c r="P152" s="21"/>
      <c r="Q152" s="163"/>
      <c r="R152" s="66"/>
      <c r="S152" s="66"/>
      <c r="T152" s="21"/>
      <c r="U152" s="21"/>
      <c r="V152" s="21"/>
      <c r="W152" s="21"/>
      <c r="X152" s="21"/>
      <c r="Y152" s="21"/>
      <c r="Z152" s="21"/>
      <c r="AA152" s="21"/>
      <c r="AB152" s="21"/>
      <c r="AY152" s="26">
        <f>B151</f>
        <v>0</v>
      </c>
    </row>
    <row r="153" spans="1:51" s="1" customFormat="1" ht="33" customHeight="1" thickBot="1">
      <c r="A153" s="120"/>
      <c r="B153" s="127"/>
      <c r="C153" s="27">
        <f>VLOOKUP(A151,'Sua gia'!$A$7:$D$939,4,0)</f>
        <v>0</v>
      </c>
      <c r="D153" s="27" t="str">
        <f>'Sua gia'!$E$1</f>
        <v>Xingfa</v>
      </c>
      <c r="E153" s="117"/>
      <c r="F153" s="115"/>
      <c r="G153" s="115"/>
      <c r="H153" s="112"/>
      <c r="I153" s="115"/>
      <c r="J153" s="106"/>
      <c r="K153" s="106"/>
      <c r="L153" s="109"/>
      <c r="Q153" s="163"/>
      <c r="R153" s="7"/>
      <c r="S153" s="7"/>
      <c r="AY153" s="26">
        <f>B151</f>
        <v>0</v>
      </c>
    </row>
    <row r="154" spans="1:51" s="26" customFormat="1" ht="108" customHeight="1">
      <c r="A154" s="118">
        <v>49</v>
      </c>
      <c r="B154" s="125">
        <f>VLOOKUP(A154,'Sua gia'!$A$7:$C$569,3,0)</f>
        <v>0</v>
      </c>
      <c r="C154" s="128"/>
      <c r="D154" s="128"/>
      <c r="E154" s="25" t="s">
        <v>20</v>
      </c>
      <c r="F154" s="113">
        <f>VLOOKUP(A154,'Sua gia'!$A$7:$I$569,5,0)</f>
        <v>0</v>
      </c>
      <c r="G154" s="113">
        <f>VLOOKUP(A154,'Sua gia'!$A$7:$I$569,6,0)</f>
        <v>0</v>
      </c>
      <c r="H154" s="110">
        <f>F154*G154/1000000</f>
        <v>0</v>
      </c>
      <c r="I154" s="113">
        <f>VLOOKUP(A154,'Sua gia'!$A$7:$I$569,8,0)</f>
        <v>0</v>
      </c>
      <c r="J154" s="104">
        <f>VLOOKUP(A154,'Sua gia'!$A$7:$I$569,9,0)*(1+'Sua gia'!$E$2/100)</f>
        <v>0</v>
      </c>
      <c r="K154" s="104">
        <f>Q154*($N$8+$R$6/100)</f>
        <v>0</v>
      </c>
      <c r="L154" s="107">
        <f>(H154*J154+K154)*I154</f>
        <v>0</v>
      </c>
      <c r="Q154" s="163"/>
      <c r="R154" s="65"/>
      <c r="S154" s="65"/>
      <c r="AY154" s="26">
        <f>B154</f>
        <v>0</v>
      </c>
    </row>
    <row r="155" spans="1:51" s="1" customFormat="1" ht="75" customHeight="1">
      <c r="A155" s="119"/>
      <c r="B155" s="126"/>
      <c r="C155" s="129"/>
      <c r="D155" s="129"/>
      <c r="E155" s="116" t="str">
        <f>'Sua gia'!$H$1</f>
        <v>Kính dán 6.38 trắng trong</v>
      </c>
      <c r="F155" s="114"/>
      <c r="G155" s="114"/>
      <c r="H155" s="111"/>
      <c r="I155" s="114"/>
      <c r="J155" s="105"/>
      <c r="K155" s="105"/>
      <c r="L155" s="108"/>
      <c r="M155" s="21"/>
      <c r="O155" s="21"/>
      <c r="P155" s="21"/>
      <c r="Q155" s="163"/>
      <c r="R155" s="66"/>
      <c r="S155" s="66"/>
      <c r="T155" s="21"/>
      <c r="U155" s="21"/>
      <c r="V155" s="21"/>
      <c r="W155" s="21"/>
      <c r="X155" s="21"/>
      <c r="Y155" s="21"/>
      <c r="Z155" s="21"/>
      <c r="AA155" s="21"/>
      <c r="AB155" s="21"/>
      <c r="AY155" s="26">
        <f>B154</f>
        <v>0</v>
      </c>
    </row>
    <row r="156" spans="1:51" s="1" customFormat="1" ht="33" customHeight="1" thickBot="1">
      <c r="A156" s="120"/>
      <c r="B156" s="127"/>
      <c r="C156" s="27">
        <f>VLOOKUP(A154,'Sua gia'!$A$7:$D$939,4,0)</f>
        <v>0</v>
      </c>
      <c r="D156" s="27" t="str">
        <f>'Sua gia'!$E$1</f>
        <v>Xingfa</v>
      </c>
      <c r="E156" s="117"/>
      <c r="F156" s="115"/>
      <c r="G156" s="115"/>
      <c r="H156" s="112"/>
      <c r="I156" s="115"/>
      <c r="J156" s="106"/>
      <c r="K156" s="106"/>
      <c r="L156" s="109"/>
      <c r="Q156" s="163"/>
      <c r="R156" s="7"/>
      <c r="S156" s="67"/>
      <c r="AY156" s="26">
        <f>B154</f>
        <v>0</v>
      </c>
    </row>
    <row r="157" spans="1:51" s="26" customFormat="1" ht="108" customHeight="1">
      <c r="A157" s="118">
        <v>50</v>
      </c>
      <c r="B157" s="125">
        <f>VLOOKUP(A157,'Sua gia'!$A$7:$C$569,3,0)</f>
        <v>0</v>
      </c>
      <c r="C157" s="128"/>
      <c r="D157" s="128"/>
      <c r="E157" s="25" t="s">
        <v>46</v>
      </c>
      <c r="F157" s="113">
        <f>VLOOKUP(A157,'Sua gia'!$A$7:$I$569,5,0)</f>
        <v>0</v>
      </c>
      <c r="G157" s="113">
        <f>VLOOKUP(A157,'Sua gia'!$A$7:$I$569,6,0)</f>
        <v>0</v>
      </c>
      <c r="H157" s="110">
        <f>F157*G157/1000000</f>
        <v>0</v>
      </c>
      <c r="I157" s="113">
        <f>VLOOKUP(A157,'Sua gia'!$A$7:$I$569,8,0)</f>
        <v>0</v>
      </c>
      <c r="J157" s="104">
        <f>VLOOKUP(A157,'Sua gia'!$A$7:$I$569,9,0)*(1+'Sua gia'!$E$2/100)</f>
        <v>0</v>
      </c>
      <c r="K157" s="104">
        <f>Q157*($N$8+$R$6/100)</f>
        <v>0</v>
      </c>
      <c r="L157" s="107">
        <f>(H157*J157+K157)*I157</f>
        <v>0</v>
      </c>
      <c r="Q157" s="163"/>
      <c r="R157" s="65"/>
      <c r="S157" s="65"/>
      <c r="AY157" s="26">
        <f>B157</f>
        <v>0</v>
      </c>
    </row>
    <row r="158" spans="1:51" s="1" customFormat="1" ht="75" customHeight="1">
      <c r="A158" s="119"/>
      <c r="B158" s="126"/>
      <c r="C158" s="129"/>
      <c r="D158" s="129"/>
      <c r="E158" s="116" t="str">
        <f>'Sua gia'!$H$1</f>
        <v>Kính dán 6.38 trắng trong</v>
      </c>
      <c r="F158" s="114"/>
      <c r="G158" s="114"/>
      <c r="H158" s="111"/>
      <c r="I158" s="114"/>
      <c r="J158" s="105"/>
      <c r="K158" s="105"/>
      <c r="L158" s="108"/>
      <c r="M158" s="21"/>
      <c r="O158" s="21"/>
      <c r="P158" s="21"/>
      <c r="Q158" s="163"/>
      <c r="R158" s="66"/>
      <c r="S158" s="66"/>
      <c r="T158" s="21"/>
      <c r="U158" s="21"/>
      <c r="V158" s="21"/>
      <c r="W158" s="21"/>
      <c r="X158" s="21"/>
      <c r="Y158" s="21"/>
      <c r="Z158" s="21"/>
      <c r="AA158" s="21"/>
      <c r="AB158" s="21"/>
      <c r="AY158" s="26">
        <f>B157</f>
        <v>0</v>
      </c>
    </row>
    <row r="159" spans="1:51" s="1" customFormat="1" ht="33" customHeight="1" thickBot="1">
      <c r="A159" s="120"/>
      <c r="B159" s="127"/>
      <c r="C159" s="27">
        <f>VLOOKUP(A157,'Sua gia'!$A$7:$D$939,4,0)</f>
        <v>0</v>
      </c>
      <c r="D159" s="27" t="str">
        <f>'Sua gia'!$E$1</f>
        <v>Xingfa</v>
      </c>
      <c r="E159" s="117"/>
      <c r="F159" s="115"/>
      <c r="G159" s="115"/>
      <c r="H159" s="112"/>
      <c r="I159" s="115"/>
      <c r="J159" s="106"/>
      <c r="K159" s="106"/>
      <c r="L159" s="109"/>
      <c r="Q159" s="163"/>
      <c r="R159" s="7"/>
      <c r="S159" s="7"/>
      <c r="AY159" s="26">
        <f>B157</f>
        <v>0</v>
      </c>
    </row>
    <row r="160" spans="1:51" s="26" customFormat="1" ht="108" customHeight="1">
      <c r="A160" s="118">
        <v>51</v>
      </c>
      <c r="B160" s="125">
        <f>VLOOKUP(A160,'Sua gia'!$A$7:$C$569,3,0)</f>
        <v>0</v>
      </c>
      <c r="C160" s="128"/>
      <c r="D160" s="128"/>
      <c r="E160" s="25" t="s">
        <v>44</v>
      </c>
      <c r="F160" s="113">
        <f>VLOOKUP(A160,'Sua gia'!$A$7:$I$569,5,0)</f>
        <v>0</v>
      </c>
      <c r="G160" s="113">
        <f>VLOOKUP(A160,'Sua gia'!$A$7:$I$569,6,0)</f>
        <v>0</v>
      </c>
      <c r="H160" s="110">
        <f>F160*G160/1000000</f>
        <v>0</v>
      </c>
      <c r="I160" s="113">
        <f>VLOOKUP(A160,'Sua gia'!$A$7:$I$569,8,0)</f>
        <v>0</v>
      </c>
      <c r="J160" s="104">
        <f>VLOOKUP(A160,'Sua gia'!$A$7:$I$569,9,0)*(1+'Sua gia'!$E$2/100)</f>
        <v>0</v>
      </c>
      <c r="K160" s="104">
        <f>Q160*($N$8+$R$6/100)</f>
        <v>0</v>
      </c>
      <c r="L160" s="107">
        <f>(H160*J160+K160)*I160</f>
        <v>0</v>
      </c>
      <c r="P160"/>
      <c r="Q160" s="163"/>
      <c r="R160" s="65"/>
      <c r="S160" s="65"/>
      <c r="AY160" s="26">
        <f>B160</f>
        <v>0</v>
      </c>
    </row>
    <row r="161" spans="1:51" s="1" customFormat="1" ht="75" customHeight="1">
      <c r="A161" s="119"/>
      <c r="B161" s="126"/>
      <c r="C161" s="129"/>
      <c r="D161" s="129"/>
      <c r="E161" s="116" t="str">
        <f>'Sua gia'!$H$1</f>
        <v>Kính dán 6.38 trắng trong</v>
      </c>
      <c r="F161" s="114"/>
      <c r="G161" s="114"/>
      <c r="H161" s="111"/>
      <c r="I161" s="114"/>
      <c r="J161" s="105"/>
      <c r="K161" s="105"/>
      <c r="L161" s="108"/>
      <c r="M161" s="21"/>
      <c r="O161"/>
      <c r="P161" s="21"/>
      <c r="Q161" s="163"/>
      <c r="R161" s="66"/>
      <c r="S161" s="66"/>
      <c r="T161" s="21"/>
      <c r="U161" s="21"/>
      <c r="V161" s="21"/>
      <c r="W161" s="21"/>
      <c r="X161" s="21"/>
      <c r="Y161" s="21"/>
      <c r="Z161" s="21"/>
      <c r="AA161" s="21"/>
      <c r="AB161" s="21"/>
      <c r="AY161" s="26">
        <f>B160</f>
        <v>0</v>
      </c>
    </row>
    <row r="162" spans="1:51" s="1" customFormat="1" ht="33" customHeight="1" thickBot="1">
      <c r="A162" s="120"/>
      <c r="B162" s="127"/>
      <c r="C162" s="27">
        <f>VLOOKUP(A160,'Sua gia'!$A$7:$D$939,4,0)</f>
        <v>0</v>
      </c>
      <c r="D162" s="27" t="str">
        <f>'Sua gia'!$E$1</f>
        <v>Xingfa</v>
      </c>
      <c r="E162" s="117"/>
      <c r="F162" s="115"/>
      <c r="G162" s="115"/>
      <c r="H162" s="112"/>
      <c r="I162" s="115"/>
      <c r="J162" s="106"/>
      <c r="K162" s="106"/>
      <c r="L162" s="109"/>
      <c r="Q162" s="163"/>
      <c r="R162" s="7"/>
      <c r="S162" s="7"/>
      <c r="AY162" s="26">
        <f>B160</f>
        <v>0</v>
      </c>
    </row>
    <row r="163" spans="1:51" s="26" customFormat="1" ht="108" customHeight="1">
      <c r="A163" s="118">
        <v>52</v>
      </c>
      <c r="B163" s="125">
        <f>VLOOKUP(A163,'Sua gia'!$A$7:$C$569,3,0)</f>
        <v>0</v>
      </c>
      <c r="C163" s="128"/>
      <c r="D163" s="128"/>
      <c r="E163" s="25" t="s">
        <v>45</v>
      </c>
      <c r="F163" s="113">
        <f>VLOOKUP(A163,'Sua gia'!$A$7:$I$569,5,0)</f>
        <v>0</v>
      </c>
      <c r="G163" s="113">
        <f>VLOOKUP(A163,'Sua gia'!$A$7:$I$569,6,0)</f>
        <v>0</v>
      </c>
      <c r="H163" s="110">
        <f>F163*G163/1000000</f>
        <v>0</v>
      </c>
      <c r="I163" s="113">
        <f>VLOOKUP(A163,'Sua gia'!$A$7:$I$569,8,0)</f>
        <v>0</v>
      </c>
      <c r="J163" s="104">
        <f>VLOOKUP(A163,'Sua gia'!$A$7:$I$569,9,0)*(1+'Sua gia'!$E$2/100)</f>
        <v>0</v>
      </c>
      <c r="K163" s="104">
        <f>Q163*($N$8+$R$6/100)</f>
        <v>0</v>
      </c>
      <c r="L163" s="107">
        <f>(H163*J163+K163)*I163</f>
        <v>0</v>
      </c>
      <c r="P163"/>
      <c r="Q163" s="163"/>
      <c r="R163" s="65"/>
      <c r="S163" s="65"/>
      <c r="AY163" s="26">
        <f>B163</f>
        <v>0</v>
      </c>
    </row>
    <row r="164" spans="1:51" s="1" customFormat="1" ht="75" customHeight="1">
      <c r="A164" s="119"/>
      <c r="B164" s="126"/>
      <c r="C164" s="129"/>
      <c r="D164" s="129"/>
      <c r="E164" s="116" t="str">
        <f>'Sua gia'!$H$1</f>
        <v>Kính dán 6.38 trắng trong</v>
      </c>
      <c r="F164" s="114"/>
      <c r="G164" s="114"/>
      <c r="H164" s="111"/>
      <c r="I164" s="114"/>
      <c r="J164" s="105"/>
      <c r="K164" s="105"/>
      <c r="L164" s="108"/>
      <c r="M164" s="21"/>
      <c r="O164" s="21"/>
      <c r="P164" s="21"/>
      <c r="Q164" s="163"/>
      <c r="R164" s="66"/>
      <c r="S164" s="66"/>
      <c r="T164" s="21"/>
      <c r="U164" s="21"/>
      <c r="V164" s="21"/>
      <c r="W164" s="21"/>
      <c r="X164" s="21"/>
      <c r="Y164" s="21"/>
      <c r="Z164" s="21"/>
      <c r="AA164" s="21"/>
      <c r="AB164" s="21"/>
      <c r="AY164" s="26">
        <f>B163</f>
        <v>0</v>
      </c>
    </row>
    <row r="165" spans="1:51" s="1" customFormat="1" ht="33" customHeight="1" thickBot="1">
      <c r="A165" s="120"/>
      <c r="B165" s="127"/>
      <c r="C165" s="27">
        <f>VLOOKUP(A163,'Sua gia'!$A$7:$D$939,4,0)</f>
        <v>0</v>
      </c>
      <c r="D165" s="27" t="str">
        <f>'Sua gia'!$E$1</f>
        <v>Xingfa</v>
      </c>
      <c r="E165" s="117"/>
      <c r="F165" s="115"/>
      <c r="G165" s="115"/>
      <c r="H165" s="112"/>
      <c r="I165" s="115"/>
      <c r="J165" s="106"/>
      <c r="K165" s="106"/>
      <c r="L165" s="109"/>
      <c r="Q165" s="163"/>
      <c r="R165" s="7"/>
      <c r="S165" s="7"/>
      <c r="AY165" s="26">
        <f>B163</f>
        <v>0</v>
      </c>
    </row>
    <row r="166" spans="1:51" s="26" customFormat="1" ht="108" customHeight="1">
      <c r="A166" s="118">
        <v>53</v>
      </c>
      <c r="B166" s="125">
        <f>VLOOKUP(A166,'Sua gia'!$A$7:$C$569,3,0)</f>
        <v>0</v>
      </c>
      <c r="C166" s="128"/>
      <c r="D166" s="128"/>
      <c r="E166" s="25" t="s">
        <v>44</v>
      </c>
      <c r="F166" s="113">
        <f>VLOOKUP(A166,'Sua gia'!$A$7:$I$569,5,0)</f>
        <v>0</v>
      </c>
      <c r="G166" s="113">
        <f>VLOOKUP(A166,'Sua gia'!$A$7:$I$569,6,0)</f>
        <v>0</v>
      </c>
      <c r="H166" s="110">
        <f>F166*G166/1000000</f>
        <v>0</v>
      </c>
      <c r="I166" s="113">
        <f>VLOOKUP(A166,'Sua gia'!$A$7:$I$569,8,0)</f>
        <v>0</v>
      </c>
      <c r="J166" s="104">
        <f>VLOOKUP(A166,'Sua gia'!$A$7:$I$569,9,0)*(1+'Sua gia'!$E$2/100)</f>
        <v>0</v>
      </c>
      <c r="K166" s="104">
        <f>Q166*($N$8+$R$6/100)</f>
        <v>0</v>
      </c>
      <c r="L166" s="107">
        <f>(H166*J166+K166)*I166</f>
        <v>0</v>
      </c>
      <c r="Q166" s="163"/>
      <c r="R166" s="65"/>
      <c r="S166" s="65"/>
      <c r="AY166" s="26">
        <f>B166</f>
        <v>0</v>
      </c>
    </row>
    <row r="167" spans="1:51" s="1" customFormat="1" ht="75" customHeight="1">
      <c r="A167" s="119"/>
      <c r="B167" s="126"/>
      <c r="C167" s="129"/>
      <c r="D167" s="129"/>
      <c r="E167" s="116" t="str">
        <f>'Sua gia'!$H$1</f>
        <v>Kính dán 6.38 trắng trong</v>
      </c>
      <c r="F167" s="114"/>
      <c r="G167" s="114"/>
      <c r="H167" s="111"/>
      <c r="I167" s="114"/>
      <c r="J167" s="105"/>
      <c r="K167" s="105"/>
      <c r="L167" s="108"/>
      <c r="M167" s="21"/>
      <c r="O167" s="21"/>
      <c r="P167" s="21"/>
      <c r="Q167" s="163"/>
      <c r="R167" s="66"/>
      <c r="S167" s="66"/>
      <c r="T167" s="21"/>
      <c r="U167" s="21"/>
      <c r="V167" s="21"/>
      <c r="W167" s="21"/>
      <c r="X167" s="21"/>
      <c r="Y167" s="21"/>
      <c r="Z167" s="21"/>
      <c r="AA167" s="21"/>
      <c r="AB167" s="21"/>
      <c r="AY167" s="26">
        <f>B166</f>
        <v>0</v>
      </c>
    </row>
    <row r="168" spans="1:51" s="1" customFormat="1" ht="33" customHeight="1" thickBot="1">
      <c r="A168" s="120"/>
      <c r="B168" s="127"/>
      <c r="C168" s="27">
        <f>VLOOKUP(A166,'Sua gia'!$A$7:$D$939,4,0)</f>
        <v>0</v>
      </c>
      <c r="D168" s="27" t="str">
        <f>'Sua gia'!$E$1</f>
        <v>Xingfa</v>
      </c>
      <c r="E168" s="117"/>
      <c r="F168" s="115"/>
      <c r="G168" s="115"/>
      <c r="H168" s="112"/>
      <c r="I168" s="115"/>
      <c r="J168" s="106"/>
      <c r="K168" s="106"/>
      <c r="L168" s="109"/>
      <c r="Q168" s="163"/>
      <c r="R168" s="7"/>
      <c r="S168" s="7"/>
      <c r="AY168" s="26">
        <f>B166</f>
        <v>0</v>
      </c>
    </row>
    <row r="169" spans="1:51" s="26" customFormat="1" ht="108" customHeight="1">
      <c r="A169" s="118">
        <v>54</v>
      </c>
      <c r="B169" s="125">
        <f>VLOOKUP(A169,'Sua gia'!$A$7:$C$569,3,0)</f>
        <v>0</v>
      </c>
      <c r="C169" s="128"/>
      <c r="D169" s="128"/>
      <c r="E169" s="25" t="s">
        <v>44</v>
      </c>
      <c r="F169" s="113">
        <f>VLOOKUP(A169,'Sua gia'!$A$7:$I$569,5,0)</f>
        <v>0</v>
      </c>
      <c r="G169" s="113">
        <f>VLOOKUP(A169,'Sua gia'!$A$7:$I$569,6,0)</f>
        <v>0</v>
      </c>
      <c r="H169" s="110">
        <f>F169*G169/1000000</f>
        <v>0</v>
      </c>
      <c r="I169" s="113">
        <f>VLOOKUP(A169,'Sua gia'!$A$7:$I$569,8,0)</f>
        <v>0</v>
      </c>
      <c r="J169" s="104">
        <f>VLOOKUP(A169,'Sua gia'!$A$7:$I$569,9,0)*(1+'Sua gia'!$E$2/100)</f>
        <v>0</v>
      </c>
      <c r="K169" s="104">
        <f>Q169*($N$8+$R$6/100)</f>
        <v>0</v>
      </c>
      <c r="L169" s="107">
        <f>(H169*J169+K169)*I169</f>
        <v>0</v>
      </c>
      <c r="Q169" s="163"/>
      <c r="R169" s="65"/>
      <c r="S169" s="65"/>
      <c r="AY169" s="26">
        <f>B169</f>
        <v>0</v>
      </c>
    </row>
    <row r="170" spans="1:51" s="1" customFormat="1" ht="75" customHeight="1">
      <c r="A170" s="119"/>
      <c r="B170" s="126"/>
      <c r="C170" s="129"/>
      <c r="D170" s="129"/>
      <c r="E170" s="116" t="str">
        <f>'Sua gia'!$H$1</f>
        <v>Kính dán 6.38 trắng trong</v>
      </c>
      <c r="F170" s="114"/>
      <c r="G170" s="114"/>
      <c r="H170" s="111"/>
      <c r="I170" s="114"/>
      <c r="J170" s="105"/>
      <c r="K170" s="105"/>
      <c r="L170" s="108"/>
      <c r="M170" s="21"/>
      <c r="O170" s="21"/>
      <c r="P170" s="21"/>
      <c r="Q170" s="163"/>
      <c r="R170" s="66"/>
      <c r="S170" s="66"/>
      <c r="T170" s="21"/>
      <c r="U170" s="21"/>
      <c r="V170" s="21"/>
      <c r="W170" s="21"/>
      <c r="X170" s="21"/>
      <c r="Y170" s="21"/>
      <c r="Z170" s="21"/>
      <c r="AA170" s="21"/>
      <c r="AB170" s="21"/>
      <c r="AY170" s="26">
        <f>B169</f>
        <v>0</v>
      </c>
    </row>
    <row r="171" spans="1:51" s="1" customFormat="1" ht="33" customHeight="1" thickBot="1">
      <c r="A171" s="120"/>
      <c r="B171" s="127"/>
      <c r="C171" s="27">
        <f>VLOOKUP(A169,'Sua gia'!$A$7:$D$939,4,0)</f>
        <v>0</v>
      </c>
      <c r="D171" s="27" t="str">
        <f>'Sua gia'!$E$1</f>
        <v>Xingfa</v>
      </c>
      <c r="E171" s="117"/>
      <c r="F171" s="115"/>
      <c r="G171" s="115"/>
      <c r="H171" s="112"/>
      <c r="I171" s="115"/>
      <c r="J171" s="106"/>
      <c r="K171" s="106"/>
      <c r="L171" s="109"/>
      <c r="Q171" s="163"/>
      <c r="R171" s="7"/>
      <c r="S171" s="7"/>
      <c r="AY171" s="26">
        <f>B169</f>
        <v>0</v>
      </c>
    </row>
    <row r="172" spans="1:51" s="26" customFormat="1" ht="108" customHeight="1">
      <c r="A172" s="118">
        <v>55</v>
      </c>
      <c r="B172" s="125">
        <f>VLOOKUP(A172,'Sua gia'!$A$7:$C$569,3,0)</f>
        <v>0</v>
      </c>
      <c r="C172" s="128"/>
      <c r="D172" s="128"/>
      <c r="E172" s="25" t="s">
        <v>45</v>
      </c>
      <c r="F172" s="113">
        <f>VLOOKUP(A172,'Sua gia'!$A$7:$I$569,5,0)</f>
        <v>0</v>
      </c>
      <c r="G172" s="113">
        <f>VLOOKUP(A172,'Sua gia'!$A$7:$I$569,6,0)</f>
        <v>0</v>
      </c>
      <c r="H172" s="110">
        <f>F172*G172/1000000</f>
        <v>0</v>
      </c>
      <c r="I172" s="113">
        <f>VLOOKUP(A172,'Sua gia'!$A$7:$I$569,8,0)</f>
        <v>0</v>
      </c>
      <c r="J172" s="104">
        <f>VLOOKUP(A172,'Sua gia'!$A$7:$I$569,9,0)*(1+'Sua gia'!$E$2/100)</f>
        <v>0</v>
      </c>
      <c r="K172" s="104">
        <f>Q172*($N$8+$R$6/100)</f>
        <v>0</v>
      </c>
      <c r="L172" s="107">
        <f>(H172*J172+K172)*I172</f>
        <v>0</v>
      </c>
      <c r="Q172" s="163"/>
      <c r="R172" s="67"/>
      <c r="S172" s="65"/>
      <c r="AY172" s="26">
        <f>B172</f>
        <v>0</v>
      </c>
    </row>
    <row r="173" spans="1:51" s="1" customFormat="1" ht="75" customHeight="1">
      <c r="A173" s="119"/>
      <c r="B173" s="126"/>
      <c r="C173" s="129"/>
      <c r="D173" s="129"/>
      <c r="E173" s="116" t="str">
        <f>'Sua gia'!$H$1</f>
        <v>Kính dán 6.38 trắng trong</v>
      </c>
      <c r="F173" s="114"/>
      <c r="G173" s="114"/>
      <c r="H173" s="111"/>
      <c r="I173" s="114"/>
      <c r="J173" s="105"/>
      <c r="K173" s="105"/>
      <c r="L173" s="108"/>
      <c r="M173" s="21"/>
      <c r="O173" s="21"/>
      <c r="P173" s="21"/>
      <c r="Q173" s="163"/>
      <c r="R173" s="66"/>
      <c r="S173" s="66"/>
      <c r="T173" s="21"/>
      <c r="U173" s="21"/>
      <c r="V173" s="21"/>
      <c r="W173" s="21"/>
      <c r="X173" s="21"/>
      <c r="Y173" s="21"/>
      <c r="Z173" s="21"/>
      <c r="AA173" s="21"/>
      <c r="AB173" s="21"/>
      <c r="AY173" s="26">
        <f>B172</f>
        <v>0</v>
      </c>
    </row>
    <row r="174" spans="1:51" s="1" customFormat="1" ht="33" customHeight="1" thickBot="1">
      <c r="A174" s="120"/>
      <c r="B174" s="127"/>
      <c r="C174" s="27">
        <f>VLOOKUP(A172,'Sua gia'!$A$7:$D$939,4,0)</f>
        <v>0</v>
      </c>
      <c r="D174" s="27" t="str">
        <f>'Sua gia'!$E$1</f>
        <v>Xingfa</v>
      </c>
      <c r="E174" s="117"/>
      <c r="F174" s="115"/>
      <c r="G174" s="115"/>
      <c r="H174" s="112"/>
      <c r="I174" s="115"/>
      <c r="J174" s="106"/>
      <c r="K174" s="106"/>
      <c r="L174" s="109"/>
      <c r="Q174" s="163"/>
      <c r="R174" s="7"/>
      <c r="S174" s="7"/>
      <c r="AY174" s="26">
        <f>B172</f>
        <v>0</v>
      </c>
    </row>
    <row r="175" spans="1:51" s="26" customFormat="1" ht="108" customHeight="1">
      <c r="A175" s="118">
        <v>56</v>
      </c>
      <c r="B175" s="125">
        <f>VLOOKUP(A175,'Sua gia'!$A$7:$C$569,3,0)</f>
        <v>0</v>
      </c>
      <c r="C175" s="128"/>
      <c r="D175" s="128"/>
      <c r="E175" s="25" t="s">
        <v>46</v>
      </c>
      <c r="F175" s="113">
        <f>VLOOKUP(A175,'Sua gia'!$A$7:$I$569,5,0)</f>
        <v>0</v>
      </c>
      <c r="G175" s="113">
        <f>VLOOKUP(A175,'Sua gia'!$A$7:$I$569,6,0)</f>
        <v>0</v>
      </c>
      <c r="H175" s="110">
        <f>F175*G175/1000000</f>
        <v>0</v>
      </c>
      <c r="I175" s="113">
        <f>VLOOKUP(A175,'Sua gia'!$A$7:$I$569,8,0)</f>
        <v>0</v>
      </c>
      <c r="J175" s="104">
        <f>VLOOKUP(A175,'Sua gia'!$A$7:$I$569,9,0)*(1+'Sua gia'!$E$2/100)</f>
        <v>0</v>
      </c>
      <c r="K175" s="104">
        <f>Q175*($N$8+$R$6/100)</f>
        <v>0</v>
      </c>
      <c r="L175" s="107">
        <f>(H175*J175+K175)*I175</f>
        <v>0</v>
      </c>
      <c r="Q175" s="163"/>
      <c r="R175" s="65"/>
      <c r="S175" s="65"/>
      <c r="AY175" s="26">
        <f>B175</f>
        <v>0</v>
      </c>
    </row>
    <row r="176" spans="1:51" s="1" customFormat="1" ht="75" customHeight="1">
      <c r="A176" s="119"/>
      <c r="B176" s="126"/>
      <c r="C176" s="129"/>
      <c r="D176" s="129"/>
      <c r="E176" s="116" t="str">
        <f>'Sua gia'!$H$1</f>
        <v>Kính dán 6.38 trắng trong</v>
      </c>
      <c r="F176" s="114"/>
      <c r="G176" s="114"/>
      <c r="H176" s="111"/>
      <c r="I176" s="114"/>
      <c r="J176" s="105"/>
      <c r="K176" s="105"/>
      <c r="L176" s="108"/>
      <c r="M176" s="21"/>
      <c r="O176"/>
      <c r="P176" s="21"/>
      <c r="Q176" s="163"/>
      <c r="R176" s="66"/>
      <c r="S176" s="66"/>
      <c r="T176" s="21"/>
      <c r="U176" s="21"/>
      <c r="V176" s="21"/>
      <c r="W176" s="21"/>
      <c r="X176" s="21"/>
      <c r="Y176" s="21"/>
      <c r="Z176" s="21"/>
      <c r="AA176" s="21"/>
      <c r="AB176" s="21"/>
      <c r="AY176" s="26">
        <f>B175</f>
        <v>0</v>
      </c>
    </row>
    <row r="177" spans="1:51" s="1" customFormat="1" ht="33" customHeight="1" thickBot="1">
      <c r="A177" s="120"/>
      <c r="B177" s="127"/>
      <c r="C177" s="27">
        <f>VLOOKUP(A175,'Sua gia'!$A$7:$D$939,4,0)</f>
        <v>0</v>
      </c>
      <c r="D177" s="27" t="str">
        <f>'Sua gia'!$E$1</f>
        <v>Xingfa</v>
      </c>
      <c r="E177" s="117"/>
      <c r="F177" s="115"/>
      <c r="G177" s="115"/>
      <c r="H177" s="112"/>
      <c r="I177" s="115"/>
      <c r="J177" s="106"/>
      <c r="K177" s="106"/>
      <c r="L177" s="109"/>
      <c r="Q177" s="163"/>
      <c r="R177" s="7"/>
      <c r="S177" s="7"/>
      <c r="AY177" s="26">
        <f>B175</f>
        <v>0</v>
      </c>
    </row>
    <row r="178" spans="1:51" s="26" customFormat="1" ht="108" customHeight="1">
      <c r="A178" s="118">
        <v>57</v>
      </c>
      <c r="B178" s="125">
        <f>VLOOKUP(A178,'Sua gia'!$A$7:$C$569,3,0)</f>
        <v>0</v>
      </c>
      <c r="C178" s="128"/>
      <c r="D178" s="128"/>
      <c r="E178" s="25" t="s">
        <v>45</v>
      </c>
      <c r="F178" s="113">
        <f>VLOOKUP(A178,'Sua gia'!$A$7:$I$569,5,0)</f>
        <v>0</v>
      </c>
      <c r="G178" s="113">
        <f>VLOOKUP(A178,'Sua gia'!$A$7:$I$569,6,0)</f>
        <v>0</v>
      </c>
      <c r="H178" s="110">
        <f>F178*G178/1000000</f>
        <v>0</v>
      </c>
      <c r="I178" s="113">
        <f>VLOOKUP(A178,'Sua gia'!$A$7:$I$569,8,0)</f>
        <v>0</v>
      </c>
      <c r="J178" s="104">
        <f>VLOOKUP(A178,'Sua gia'!$A$7:$I$569,9,0)*(1+'Sua gia'!$E$2/100)</f>
        <v>0</v>
      </c>
      <c r="K178" s="104">
        <f>Q178*($N$8+$R$6/100)</f>
        <v>0</v>
      </c>
      <c r="L178" s="107">
        <f>(H178*J178+K178)*I178</f>
        <v>0</v>
      </c>
      <c r="Q178" s="163"/>
      <c r="R178" s="67"/>
      <c r="S178" s="65"/>
      <c r="AY178" s="26">
        <f>B178</f>
        <v>0</v>
      </c>
    </row>
    <row r="179" spans="1:51" s="1" customFormat="1" ht="75" customHeight="1">
      <c r="A179" s="119"/>
      <c r="B179" s="126"/>
      <c r="C179" s="129"/>
      <c r="D179" s="129"/>
      <c r="E179" s="116" t="str">
        <f>'Sua gia'!$H$1</f>
        <v>Kính dán 6.38 trắng trong</v>
      </c>
      <c r="F179" s="114"/>
      <c r="G179" s="114"/>
      <c r="H179" s="111"/>
      <c r="I179" s="114"/>
      <c r="J179" s="105"/>
      <c r="K179" s="105"/>
      <c r="L179" s="108"/>
      <c r="M179" s="21"/>
      <c r="O179" s="21"/>
      <c r="P179" s="21"/>
      <c r="Q179" s="163"/>
      <c r="R179" s="66"/>
      <c r="S179" s="66"/>
      <c r="T179" s="21"/>
      <c r="U179" s="21"/>
      <c r="V179" s="21"/>
      <c r="W179" s="21"/>
      <c r="X179" s="21"/>
      <c r="Y179" s="21"/>
      <c r="Z179" s="21"/>
      <c r="AA179" s="21"/>
      <c r="AB179" s="21"/>
      <c r="AY179" s="26">
        <f>B178</f>
        <v>0</v>
      </c>
    </row>
    <row r="180" spans="1:51" s="1" customFormat="1" ht="33" customHeight="1" thickBot="1">
      <c r="A180" s="120"/>
      <c r="B180" s="127"/>
      <c r="C180" s="27">
        <f>VLOOKUP(A178,'Sua gia'!$A$7:$D$939,4,0)</f>
        <v>0</v>
      </c>
      <c r="D180" s="27" t="str">
        <f>'Sua gia'!$E$1</f>
        <v>Xingfa</v>
      </c>
      <c r="E180" s="117"/>
      <c r="F180" s="115"/>
      <c r="G180" s="115"/>
      <c r="H180" s="112"/>
      <c r="I180" s="115"/>
      <c r="J180" s="106"/>
      <c r="K180" s="106"/>
      <c r="L180" s="109"/>
      <c r="Q180" s="163"/>
      <c r="R180" s="7"/>
      <c r="S180" s="7"/>
      <c r="AY180" s="26">
        <f>B178</f>
        <v>0</v>
      </c>
    </row>
    <row r="181" spans="1:51" s="26" customFormat="1" ht="108" customHeight="1">
      <c r="A181" s="118">
        <v>58</v>
      </c>
      <c r="B181" s="125">
        <f>VLOOKUP(A181,'Sua gia'!$A$7:$C$569,3,0)</f>
        <v>0</v>
      </c>
      <c r="C181" s="128"/>
      <c r="D181" s="128"/>
      <c r="E181" s="25" t="s">
        <v>45</v>
      </c>
      <c r="F181" s="113">
        <f>VLOOKUP(A181,'Sua gia'!$A$7:$I$569,5,0)</f>
        <v>0</v>
      </c>
      <c r="G181" s="113">
        <f>VLOOKUP(A181,'Sua gia'!$A$7:$I$569,6,0)</f>
        <v>0</v>
      </c>
      <c r="H181" s="110">
        <f>F181*G181/1000000</f>
        <v>0</v>
      </c>
      <c r="I181" s="113">
        <f>VLOOKUP(A181,'Sua gia'!$A$7:$I$569,8,0)</f>
        <v>0</v>
      </c>
      <c r="J181" s="104">
        <f>VLOOKUP(A181,'Sua gia'!$A$7:$I$569,9,0)*(1+'Sua gia'!$E$2/100)</f>
        <v>0</v>
      </c>
      <c r="K181" s="104">
        <f>Q181*($N$8+$R$6/100)</f>
        <v>0</v>
      </c>
      <c r="L181" s="107">
        <f>(H181*J181+K181)*I181</f>
        <v>0</v>
      </c>
      <c r="Q181" s="163"/>
      <c r="R181" s="65"/>
      <c r="S181" s="65"/>
      <c r="AY181" s="26">
        <f>B181</f>
        <v>0</v>
      </c>
    </row>
    <row r="182" spans="1:51" s="1" customFormat="1" ht="75" customHeight="1">
      <c r="A182" s="119"/>
      <c r="B182" s="126"/>
      <c r="C182" s="129"/>
      <c r="D182" s="129"/>
      <c r="E182" s="116" t="str">
        <f>'Sua gia'!$H$1</f>
        <v>Kính dán 6.38 trắng trong</v>
      </c>
      <c r="F182" s="114"/>
      <c r="G182" s="114"/>
      <c r="H182" s="111"/>
      <c r="I182" s="114"/>
      <c r="J182" s="105"/>
      <c r="K182" s="105"/>
      <c r="L182" s="108"/>
      <c r="M182" s="21"/>
      <c r="O182" s="21"/>
      <c r="P182" s="21"/>
      <c r="Q182" s="163"/>
      <c r="R182" s="66"/>
      <c r="S182" s="66"/>
      <c r="T182" s="21"/>
      <c r="U182" s="21"/>
      <c r="V182" s="21"/>
      <c r="W182" s="21"/>
      <c r="X182" s="21"/>
      <c r="Y182" s="21"/>
      <c r="Z182" s="21"/>
      <c r="AA182" s="21"/>
      <c r="AB182" s="21"/>
      <c r="AY182" s="26">
        <f>B181</f>
        <v>0</v>
      </c>
    </row>
    <row r="183" spans="1:51" s="1" customFormat="1" ht="33" customHeight="1" thickBot="1">
      <c r="A183" s="120"/>
      <c r="B183" s="127"/>
      <c r="C183" s="27">
        <f>VLOOKUP(A181,'Sua gia'!$A$7:$D$939,4,0)</f>
        <v>0</v>
      </c>
      <c r="D183" s="27" t="str">
        <f>'Sua gia'!$E$1</f>
        <v>Xingfa</v>
      </c>
      <c r="E183" s="117"/>
      <c r="F183" s="115"/>
      <c r="G183" s="115"/>
      <c r="H183" s="112"/>
      <c r="I183" s="115"/>
      <c r="J183" s="106"/>
      <c r="K183" s="106"/>
      <c r="L183" s="109"/>
      <c r="Q183" s="163"/>
      <c r="R183" s="7"/>
      <c r="S183" s="7"/>
      <c r="AY183" s="26">
        <f>B181</f>
        <v>0</v>
      </c>
    </row>
    <row r="184" spans="1:51" s="26" customFormat="1" ht="108" customHeight="1">
      <c r="A184" s="118">
        <v>59</v>
      </c>
      <c r="B184" s="125">
        <f>VLOOKUP(A184,'Sua gia'!$A$7:$C$569,3,0)</f>
        <v>0</v>
      </c>
      <c r="C184" s="128"/>
      <c r="D184" s="128"/>
      <c r="E184" s="25" t="s">
        <v>44</v>
      </c>
      <c r="F184" s="113">
        <f>VLOOKUP(A184,'Sua gia'!$A$7:$I$569,5,0)</f>
        <v>0</v>
      </c>
      <c r="G184" s="113">
        <f>VLOOKUP(A184,'Sua gia'!$A$7:$I$569,6,0)</f>
        <v>0</v>
      </c>
      <c r="H184" s="110">
        <f>F184*G184/1000000</f>
        <v>0</v>
      </c>
      <c r="I184" s="113">
        <f>VLOOKUP(A184,'Sua gia'!$A$7:$I$569,8,0)</f>
        <v>0</v>
      </c>
      <c r="J184" s="104">
        <f>VLOOKUP(A184,'Sua gia'!$A$7:$I$569,9,0)*(1+'Sua gia'!$E$2/100)</f>
        <v>0</v>
      </c>
      <c r="K184" s="104">
        <f>Q184*($N$8+$R$6/100)</f>
        <v>0</v>
      </c>
      <c r="L184" s="107">
        <f>(H184*J184+K184)*I184</f>
        <v>0</v>
      </c>
      <c r="Q184" s="163"/>
      <c r="R184" s="65"/>
      <c r="S184" s="65"/>
      <c r="AY184" s="26">
        <f>B184</f>
        <v>0</v>
      </c>
    </row>
    <row r="185" spans="1:51" s="1" customFormat="1" ht="75" customHeight="1">
      <c r="A185" s="119"/>
      <c r="B185" s="126"/>
      <c r="C185" s="129"/>
      <c r="D185" s="129"/>
      <c r="E185" s="116" t="str">
        <f>'Sua gia'!$H$1</f>
        <v>Kính dán 6.38 trắng trong</v>
      </c>
      <c r="F185" s="114"/>
      <c r="G185" s="114"/>
      <c r="H185" s="111"/>
      <c r="I185" s="114"/>
      <c r="J185" s="105"/>
      <c r="K185" s="105"/>
      <c r="L185" s="108"/>
      <c r="M185" s="21"/>
      <c r="O185" s="21"/>
      <c r="P185" s="21"/>
      <c r="Q185" s="163"/>
      <c r="R185" s="66"/>
      <c r="S185" s="66"/>
      <c r="T185" s="21"/>
      <c r="U185" s="21"/>
      <c r="V185" s="21"/>
      <c r="W185" s="21"/>
      <c r="X185" s="21"/>
      <c r="Y185" s="21"/>
      <c r="Z185" s="21"/>
      <c r="AA185" s="21"/>
      <c r="AB185" s="21"/>
      <c r="AY185" s="26">
        <f>B184</f>
        <v>0</v>
      </c>
    </row>
    <row r="186" spans="1:51" s="1" customFormat="1" ht="33" customHeight="1" thickBot="1">
      <c r="A186" s="120"/>
      <c r="B186" s="127"/>
      <c r="C186" s="27">
        <f>VLOOKUP(A184,'Sua gia'!$A$7:$D$939,4,0)</f>
        <v>0</v>
      </c>
      <c r="D186" s="27" t="str">
        <f>'Sua gia'!$E$1</f>
        <v>Xingfa</v>
      </c>
      <c r="E186" s="117"/>
      <c r="F186" s="115"/>
      <c r="G186" s="115"/>
      <c r="H186" s="112"/>
      <c r="I186" s="115"/>
      <c r="J186" s="106"/>
      <c r="K186" s="106"/>
      <c r="L186" s="109"/>
      <c r="Q186" s="163"/>
      <c r="R186" s="7"/>
      <c r="S186" s="7"/>
      <c r="AY186" s="26">
        <f>B184</f>
        <v>0</v>
      </c>
    </row>
    <row r="187" spans="1:51" s="26" customFormat="1" ht="108" customHeight="1">
      <c r="A187" s="118">
        <v>60</v>
      </c>
      <c r="B187" s="125">
        <f>VLOOKUP(A187,'Sua gia'!$A$7:$C$569,3,0)</f>
        <v>0</v>
      </c>
      <c r="C187" s="128"/>
      <c r="D187" s="128"/>
      <c r="E187" s="25" t="s">
        <v>20</v>
      </c>
      <c r="F187" s="113">
        <f>VLOOKUP(A187,'Sua gia'!$A$7:$I$569,5,0)</f>
        <v>0</v>
      </c>
      <c r="G187" s="113">
        <f>VLOOKUP(A187,'Sua gia'!$A$7:$I$569,6,0)</f>
        <v>0</v>
      </c>
      <c r="H187" s="110">
        <f>F187*G187/1000000</f>
        <v>0</v>
      </c>
      <c r="I187" s="113">
        <f>VLOOKUP(A187,'Sua gia'!$A$7:$I$569,8,0)</f>
        <v>0</v>
      </c>
      <c r="J187" s="104">
        <f>VLOOKUP(A187,'Sua gia'!$A$7:$I$569,9,0)*(1+'Sua gia'!$E$2/100)</f>
        <v>0</v>
      </c>
      <c r="K187" s="104">
        <f>Q187*($N$8+$R$6/100)</f>
        <v>0</v>
      </c>
      <c r="L187" s="107">
        <f>(H187*J187+K187)*I187</f>
        <v>0</v>
      </c>
      <c r="Q187" s="163"/>
      <c r="R187" s="65"/>
      <c r="S187" s="65"/>
      <c r="AY187" s="26">
        <f>B187</f>
        <v>0</v>
      </c>
    </row>
    <row r="188" spans="1:51" s="1" customFormat="1" ht="75" customHeight="1">
      <c r="A188" s="119"/>
      <c r="B188" s="126"/>
      <c r="C188" s="129"/>
      <c r="D188" s="129"/>
      <c r="E188" s="116" t="str">
        <f>'Sua gia'!$H$1</f>
        <v>Kính dán 6.38 trắng trong</v>
      </c>
      <c r="F188" s="114"/>
      <c r="G188" s="114"/>
      <c r="H188" s="111"/>
      <c r="I188" s="114"/>
      <c r="J188" s="105"/>
      <c r="K188" s="105"/>
      <c r="L188" s="108"/>
      <c r="M188" s="21"/>
      <c r="O188" s="21"/>
      <c r="P188" s="21"/>
      <c r="Q188" s="163"/>
      <c r="R188" s="66"/>
      <c r="S188" s="66"/>
      <c r="T188" s="21"/>
      <c r="U188" s="21"/>
      <c r="V188" s="21"/>
      <c r="W188" s="21"/>
      <c r="X188" s="21"/>
      <c r="Y188" s="21"/>
      <c r="Z188" s="21"/>
      <c r="AA188" s="21"/>
      <c r="AB188" s="21"/>
      <c r="AY188" s="26">
        <f>B187</f>
        <v>0</v>
      </c>
    </row>
    <row r="189" spans="1:51" s="1" customFormat="1" ht="33" customHeight="1" thickBot="1">
      <c r="A189" s="120"/>
      <c r="B189" s="127"/>
      <c r="C189" s="27">
        <f>VLOOKUP(A187,'Sua gia'!$A$7:$D$939,4,0)</f>
        <v>0</v>
      </c>
      <c r="D189" s="27" t="str">
        <f>'Sua gia'!$E$1</f>
        <v>Xingfa</v>
      </c>
      <c r="E189" s="117"/>
      <c r="F189" s="115"/>
      <c r="G189" s="115"/>
      <c r="H189" s="112"/>
      <c r="I189" s="115"/>
      <c r="J189" s="106"/>
      <c r="K189" s="106"/>
      <c r="L189" s="109"/>
      <c r="Q189" s="163"/>
      <c r="R189" s="7"/>
      <c r="S189" s="67"/>
      <c r="AY189" s="26">
        <f>B187</f>
        <v>0</v>
      </c>
    </row>
    <row r="190" spans="1:51" s="26" customFormat="1" ht="108" customHeight="1">
      <c r="A190" s="118">
        <v>61</v>
      </c>
      <c r="B190" s="125">
        <f>VLOOKUP(A190,'Sua gia'!$A$7:$C$569,3,0)</f>
        <v>0</v>
      </c>
      <c r="C190" s="128"/>
      <c r="D190" s="128"/>
      <c r="E190" s="25" t="s">
        <v>46</v>
      </c>
      <c r="F190" s="113">
        <f>VLOOKUP(A190,'Sua gia'!$A$7:$I$569,5,0)</f>
        <v>0</v>
      </c>
      <c r="G190" s="113">
        <f>VLOOKUP(A190,'Sua gia'!$A$7:$I$569,6,0)</f>
        <v>0</v>
      </c>
      <c r="H190" s="110">
        <f>F190*G190/1000000</f>
        <v>0</v>
      </c>
      <c r="I190" s="113">
        <f>VLOOKUP(A190,'Sua gia'!$A$7:$I$569,8,0)</f>
        <v>0</v>
      </c>
      <c r="J190" s="104">
        <f>VLOOKUP(A190,'Sua gia'!$A$7:$I$569,9,0)*(1+'Sua gia'!$E$2/100)</f>
        <v>0</v>
      </c>
      <c r="K190" s="104">
        <f>Q190*($N$8+$R$6/100)</f>
        <v>0</v>
      </c>
      <c r="L190" s="107">
        <f>(H190*J190+K190)*I190</f>
        <v>0</v>
      </c>
      <c r="Q190" s="163"/>
      <c r="R190" s="65"/>
      <c r="S190" s="65"/>
      <c r="AY190" s="26">
        <f>B190</f>
        <v>0</v>
      </c>
    </row>
    <row r="191" spans="1:51" s="1" customFormat="1" ht="75" customHeight="1">
      <c r="A191" s="119"/>
      <c r="B191" s="126"/>
      <c r="C191" s="129"/>
      <c r="D191" s="129"/>
      <c r="E191" s="116" t="str">
        <f>'Sua gia'!$H$1</f>
        <v>Kính dán 6.38 trắng trong</v>
      </c>
      <c r="F191" s="114"/>
      <c r="G191" s="114"/>
      <c r="H191" s="111"/>
      <c r="I191" s="114"/>
      <c r="J191" s="105"/>
      <c r="K191" s="105"/>
      <c r="L191" s="108"/>
      <c r="M191" s="21"/>
      <c r="O191" s="21"/>
      <c r="P191" s="21"/>
      <c r="Q191" s="163"/>
      <c r="R191" s="66"/>
      <c r="S191" s="66"/>
      <c r="T191" s="21"/>
      <c r="U191" s="21"/>
      <c r="V191" s="21"/>
      <c r="W191" s="21"/>
      <c r="X191" s="21"/>
      <c r="Y191" s="21"/>
      <c r="Z191" s="21"/>
      <c r="AA191" s="21"/>
      <c r="AB191" s="21"/>
      <c r="AY191" s="26">
        <f>B190</f>
        <v>0</v>
      </c>
    </row>
    <row r="192" spans="1:51" s="1" customFormat="1" ht="33" customHeight="1" thickBot="1">
      <c r="A192" s="120"/>
      <c r="B192" s="127"/>
      <c r="C192" s="27">
        <f>VLOOKUP(A190,'Sua gia'!$A$7:$D$939,4,0)</f>
        <v>0</v>
      </c>
      <c r="D192" s="27" t="str">
        <f>'Sua gia'!$E$1</f>
        <v>Xingfa</v>
      </c>
      <c r="E192" s="117"/>
      <c r="F192" s="115"/>
      <c r="G192" s="115"/>
      <c r="H192" s="112"/>
      <c r="I192" s="115"/>
      <c r="J192" s="106"/>
      <c r="K192" s="106"/>
      <c r="L192" s="109"/>
      <c r="Q192" s="163"/>
      <c r="R192" s="7"/>
      <c r="S192" s="7"/>
      <c r="AY192" s="26">
        <f>B190</f>
        <v>0</v>
      </c>
    </row>
    <row r="193" spans="1:51" s="26" customFormat="1" ht="108" customHeight="1">
      <c r="A193" s="118">
        <v>62</v>
      </c>
      <c r="B193" s="125">
        <f>VLOOKUP(A193,'Sua gia'!$A$7:$C$569,3,0)</f>
        <v>0</v>
      </c>
      <c r="C193" s="128"/>
      <c r="D193" s="128"/>
      <c r="E193" s="25" t="s">
        <v>44</v>
      </c>
      <c r="F193" s="113">
        <f>VLOOKUP(A193,'Sua gia'!$A$7:$I$569,5,0)</f>
        <v>0</v>
      </c>
      <c r="G193" s="113">
        <f>VLOOKUP(A193,'Sua gia'!$A$7:$I$569,6,0)</f>
        <v>0</v>
      </c>
      <c r="H193" s="110">
        <f>F193*G193/1000000</f>
        <v>0</v>
      </c>
      <c r="I193" s="113">
        <f>VLOOKUP(A193,'Sua gia'!$A$7:$I$569,8,0)</f>
        <v>0</v>
      </c>
      <c r="J193" s="104">
        <f>VLOOKUP(A193,'Sua gia'!$A$7:$I$569,9,0)*(1+'Sua gia'!$E$2/100)</f>
        <v>0</v>
      </c>
      <c r="K193" s="104">
        <f>Q193*($N$8+$R$6/100)</f>
        <v>0</v>
      </c>
      <c r="L193" s="107">
        <f>(H193*J193+K193)*I193</f>
        <v>0</v>
      </c>
      <c r="P193"/>
      <c r="Q193" s="163"/>
      <c r="R193" s="65"/>
      <c r="S193" s="65"/>
      <c r="AY193" s="26">
        <f>B193</f>
        <v>0</v>
      </c>
    </row>
    <row r="194" spans="1:51" s="1" customFormat="1" ht="75" customHeight="1">
      <c r="A194" s="119"/>
      <c r="B194" s="126"/>
      <c r="C194" s="129"/>
      <c r="D194" s="129"/>
      <c r="E194" s="116" t="str">
        <f>'Sua gia'!$H$1</f>
        <v>Kính dán 6.38 trắng trong</v>
      </c>
      <c r="F194" s="114"/>
      <c r="G194" s="114"/>
      <c r="H194" s="111"/>
      <c r="I194" s="114"/>
      <c r="J194" s="105"/>
      <c r="K194" s="105"/>
      <c r="L194" s="108"/>
      <c r="M194" s="21"/>
      <c r="O194"/>
      <c r="P194" s="21"/>
      <c r="Q194" s="163"/>
      <c r="R194" s="66"/>
      <c r="S194" s="66"/>
      <c r="T194" s="21"/>
      <c r="U194" s="21"/>
      <c r="V194" s="21"/>
      <c r="W194" s="21"/>
      <c r="X194" s="21"/>
      <c r="Y194" s="21"/>
      <c r="Z194" s="21"/>
      <c r="AA194" s="21"/>
      <c r="AB194" s="21"/>
      <c r="AY194" s="26">
        <f>B193</f>
        <v>0</v>
      </c>
    </row>
    <row r="195" spans="1:51" s="1" customFormat="1" ht="33" customHeight="1" thickBot="1">
      <c r="A195" s="120"/>
      <c r="B195" s="127"/>
      <c r="C195" s="27">
        <f>VLOOKUP(A193,'Sua gia'!$A$7:$D$939,4,0)</f>
        <v>0</v>
      </c>
      <c r="D195" s="27" t="str">
        <f>'Sua gia'!$E$1</f>
        <v>Xingfa</v>
      </c>
      <c r="E195" s="117"/>
      <c r="F195" s="115"/>
      <c r="G195" s="115"/>
      <c r="H195" s="112"/>
      <c r="I195" s="115"/>
      <c r="J195" s="106"/>
      <c r="K195" s="106"/>
      <c r="L195" s="109"/>
      <c r="Q195" s="163"/>
      <c r="R195" s="7"/>
      <c r="S195" s="7"/>
      <c r="AY195" s="26">
        <f>B193</f>
        <v>0</v>
      </c>
    </row>
    <row r="196" spans="1:51" s="26" customFormat="1" ht="108" customHeight="1">
      <c r="A196" s="118">
        <v>63</v>
      </c>
      <c r="B196" s="125">
        <f>VLOOKUP(A196,'Sua gia'!$A$7:$C$569,3,0)</f>
        <v>0</v>
      </c>
      <c r="C196" s="128"/>
      <c r="D196" s="128"/>
      <c r="E196" s="25" t="s">
        <v>45</v>
      </c>
      <c r="F196" s="113">
        <f>VLOOKUP(A196,'Sua gia'!$A$7:$I$569,5,0)</f>
        <v>0</v>
      </c>
      <c r="G196" s="113">
        <f>VLOOKUP(A196,'Sua gia'!$A$7:$I$569,6,0)</f>
        <v>0</v>
      </c>
      <c r="H196" s="110">
        <f>F196*G196/1000000</f>
        <v>0</v>
      </c>
      <c r="I196" s="113">
        <f>VLOOKUP(A196,'Sua gia'!$A$7:$I$569,8,0)</f>
        <v>0</v>
      </c>
      <c r="J196" s="104">
        <f>VLOOKUP(A196,'Sua gia'!$A$7:$I$569,9,0)*(1+'Sua gia'!$E$2/100)</f>
        <v>0</v>
      </c>
      <c r="K196" s="104">
        <f>Q196*($N$8+$R$6/100)</f>
        <v>0</v>
      </c>
      <c r="L196" s="107">
        <f>(H196*J196+K196)*I196</f>
        <v>0</v>
      </c>
      <c r="P196"/>
      <c r="Q196" s="163"/>
      <c r="R196" s="65"/>
      <c r="S196" s="65"/>
      <c r="AY196" s="26">
        <f>B196</f>
        <v>0</v>
      </c>
    </row>
    <row r="197" spans="1:51" s="1" customFormat="1" ht="75" customHeight="1">
      <c r="A197" s="119"/>
      <c r="B197" s="126"/>
      <c r="C197" s="129"/>
      <c r="D197" s="129"/>
      <c r="E197" s="116" t="str">
        <f>'Sua gia'!$H$1</f>
        <v>Kính dán 6.38 trắng trong</v>
      </c>
      <c r="F197" s="114"/>
      <c r="G197" s="114"/>
      <c r="H197" s="111"/>
      <c r="I197" s="114"/>
      <c r="J197" s="105"/>
      <c r="K197" s="105"/>
      <c r="L197" s="108"/>
      <c r="M197" s="21"/>
      <c r="O197" s="21"/>
      <c r="P197" s="21"/>
      <c r="Q197" s="163"/>
      <c r="R197" s="66"/>
      <c r="S197" s="66"/>
      <c r="T197" s="21"/>
      <c r="U197" s="21"/>
      <c r="V197" s="21"/>
      <c r="W197" s="21"/>
      <c r="X197" s="21"/>
      <c r="Y197" s="21"/>
      <c r="Z197" s="21"/>
      <c r="AA197" s="21"/>
      <c r="AB197" s="21"/>
      <c r="AY197" s="26">
        <f>B196</f>
        <v>0</v>
      </c>
    </row>
    <row r="198" spans="1:51" s="1" customFormat="1" ht="33" customHeight="1" thickBot="1">
      <c r="A198" s="120"/>
      <c r="B198" s="127"/>
      <c r="C198" s="27">
        <f>VLOOKUP(A196,'Sua gia'!$A$7:$D$939,4,0)</f>
        <v>0</v>
      </c>
      <c r="D198" s="27" t="str">
        <f>'Sua gia'!$E$1</f>
        <v>Xingfa</v>
      </c>
      <c r="E198" s="117"/>
      <c r="F198" s="115"/>
      <c r="G198" s="115"/>
      <c r="H198" s="112"/>
      <c r="I198" s="115"/>
      <c r="J198" s="106"/>
      <c r="K198" s="106"/>
      <c r="L198" s="109"/>
      <c r="Q198" s="163"/>
      <c r="R198" s="7"/>
      <c r="S198" s="7"/>
      <c r="AY198" s="26">
        <f>B196</f>
        <v>0</v>
      </c>
    </row>
    <row r="199" spans="1:51" s="26" customFormat="1" ht="108" customHeight="1">
      <c r="A199" s="118">
        <v>64</v>
      </c>
      <c r="B199" s="125">
        <f>VLOOKUP(A199,'Sua gia'!$A$7:$C$569,3,0)</f>
        <v>0</v>
      </c>
      <c r="C199" s="128"/>
      <c r="D199" s="128"/>
      <c r="E199" s="25" t="s">
        <v>44</v>
      </c>
      <c r="F199" s="113">
        <f>VLOOKUP(A199,'Sua gia'!$A$7:$I$569,5,0)</f>
        <v>0</v>
      </c>
      <c r="G199" s="113">
        <f>VLOOKUP(A199,'Sua gia'!$A$7:$I$569,6,0)</f>
        <v>0</v>
      </c>
      <c r="H199" s="110">
        <f>F199*G199/1000000</f>
        <v>0</v>
      </c>
      <c r="I199" s="113">
        <f>VLOOKUP(A199,'Sua gia'!$A$7:$I$569,8,0)</f>
        <v>0</v>
      </c>
      <c r="J199" s="104">
        <f>VLOOKUP(A199,'Sua gia'!$A$7:$I$569,9,0)*(1+'Sua gia'!$E$2/100)</f>
        <v>0</v>
      </c>
      <c r="K199" s="104">
        <f>Q199*($N$8+$R$6/100)</f>
        <v>0</v>
      </c>
      <c r="L199" s="107">
        <f>(H199*J199+K199)*I199</f>
        <v>0</v>
      </c>
      <c r="Q199" s="163"/>
      <c r="R199" s="65"/>
      <c r="S199" s="65"/>
      <c r="AY199" s="26">
        <f>B199</f>
        <v>0</v>
      </c>
    </row>
    <row r="200" spans="1:51" s="1" customFormat="1" ht="75" customHeight="1">
      <c r="A200" s="119"/>
      <c r="B200" s="126"/>
      <c r="C200" s="129"/>
      <c r="D200" s="129"/>
      <c r="E200" s="116" t="str">
        <f>'Sua gia'!$H$1</f>
        <v>Kính dán 6.38 trắng trong</v>
      </c>
      <c r="F200" s="114"/>
      <c r="G200" s="114"/>
      <c r="H200" s="111"/>
      <c r="I200" s="114"/>
      <c r="J200" s="105"/>
      <c r="K200" s="105"/>
      <c r="L200" s="108"/>
      <c r="M200" s="21"/>
      <c r="O200" s="21"/>
      <c r="P200" s="21"/>
      <c r="Q200" s="163"/>
      <c r="R200" s="66"/>
      <c r="S200" s="66"/>
      <c r="T200" s="21"/>
      <c r="U200" s="21"/>
      <c r="V200" s="21"/>
      <c r="W200" s="21"/>
      <c r="X200" s="21"/>
      <c r="Y200" s="21"/>
      <c r="Z200" s="21"/>
      <c r="AA200" s="21"/>
      <c r="AB200" s="21"/>
      <c r="AY200" s="26">
        <f>B199</f>
        <v>0</v>
      </c>
    </row>
    <row r="201" spans="1:51" s="1" customFormat="1" ht="33" customHeight="1" thickBot="1">
      <c r="A201" s="120"/>
      <c r="B201" s="127"/>
      <c r="C201" s="27">
        <f>VLOOKUP(A199,'Sua gia'!$A$7:$D$939,4,0)</f>
        <v>0</v>
      </c>
      <c r="D201" s="27" t="str">
        <f>'Sua gia'!$E$1</f>
        <v>Xingfa</v>
      </c>
      <c r="E201" s="117"/>
      <c r="F201" s="115"/>
      <c r="G201" s="115"/>
      <c r="H201" s="112"/>
      <c r="I201" s="115"/>
      <c r="J201" s="106"/>
      <c r="K201" s="106"/>
      <c r="L201" s="109"/>
      <c r="Q201" s="163"/>
      <c r="R201" s="7"/>
      <c r="S201" s="7"/>
      <c r="AY201" s="26">
        <f>B199</f>
        <v>0</v>
      </c>
    </row>
    <row r="202" spans="1:51" s="26" customFormat="1" ht="108" customHeight="1">
      <c r="A202" s="118">
        <v>65</v>
      </c>
      <c r="B202" s="125">
        <f>VLOOKUP(A202,'Sua gia'!$A$7:$C$569,3,0)</f>
        <v>0</v>
      </c>
      <c r="C202" s="128"/>
      <c r="D202" s="128"/>
      <c r="E202" s="25" t="s">
        <v>44</v>
      </c>
      <c r="F202" s="113">
        <f>VLOOKUP(A202,'Sua gia'!$A$7:$I$569,5,0)</f>
        <v>0</v>
      </c>
      <c r="G202" s="113">
        <f>VLOOKUP(A202,'Sua gia'!$A$7:$I$569,6,0)</f>
        <v>0</v>
      </c>
      <c r="H202" s="110">
        <f>F202*G202/1000000</f>
        <v>0</v>
      </c>
      <c r="I202" s="113">
        <f>VLOOKUP(A202,'Sua gia'!$A$7:$I$569,8,0)</f>
        <v>0</v>
      </c>
      <c r="J202" s="104">
        <f>VLOOKUP(A202,'Sua gia'!$A$7:$I$569,9,0)*(1+'Sua gia'!$E$2/100)</f>
        <v>0</v>
      </c>
      <c r="K202" s="104">
        <f>Q202*($N$8+$R$6/100)</f>
        <v>0</v>
      </c>
      <c r="L202" s="107">
        <f>(H202*J202+K202)*I202</f>
        <v>0</v>
      </c>
      <c r="Q202" s="163"/>
      <c r="R202" s="65"/>
      <c r="S202" s="65"/>
      <c r="AY202" s="26">
        <f>B202</f>
        <v>0</v>
      </c>
    </row>
    <row r="203" spans="1:51" s="1" customFormat="1" ht="75" customHeight="1">
      <c r="A203" s="119"/>
      <c r="B203" s="126"/>
      <c r="C203" s="129"/>
      <c r="D203" s="129"/>
      <c r="E203" s="116" t="str">
        <f>'Sua gia'!$H$1</f>
        <v>Kính dán 6.38 trắng trong</v>
      </c>
      <c r="F203" s="114"/>
      <c r="G203" s="114"/>
      <c r="H203" s="111"/>
      <c r="I203" s="114"/>
      <c r="J203" s="105"/>
      <c r="K203" s="105"/>
      <c r="L203" s="108"/>
      <c r="M203" s="21"/>
      <c r="O203" s="21"/>
      <c r="P203" s="21"/>
      <c r="Q203" s="163"/>
      <c r="R203" s="66"/>
      <c r="S203" s="66"/>
      <c r="T203" s="21"/>
      <c r="U203" s="21"/>
      <c r="V203" s="21"/>
      <c r="W203" s="21"/>
      <c r="X203" s="21"/>
      <c r="Y203" s="21"/>
      <c r="Z203" s="21"/>
      <c r="AA203" s="21"/>
      <c r="AB203" s="21"/>
      <c r="AY203" s="26">
        <f>B202</f>
        <v>0</v>
      </c>
    </row>
    <row r="204" spans="1:51" s="1" customFormat="1" ht="33" customHeight="1" thickBot="1">
      <c r="A204" s="120"/>
      <c r="B204" s="127"/>
      <c r="C204" s="27">
        <f>VLOOKUP(A202,'Sua gia'!$A$7:$D$939,4,0)</f>
        <v>0</v>
      </c>
      <c r="D204" s="27" t="str">
        <f>'Sua gia'!$E$1</f>
        <v>Xingfa</v>
      </c>
      <c r="E204" s="117"/>
      <c r="F204" s="115"/>
      <c r="G204" s="115"/>
      <c r="H204" s="112"/>
      <c r="I204" s="115"/>
      <c r="J204" s="106"/>
      <c r="K204" s="106"/>
      <c r="L204" s="109"/>
      <c r="Q204" s="163"/>
      <c r="R204" s="7"/>
      <c r="S204" s="7"/>
      <c r="AY204" s="26">
        <f>B202</f>
        <v>0</v>
      </c>
    </row>
    <row r="205" spans="1:51" s="26" customFormat="1" ht="108" customHeight="1">
      <c r="A205" s="118">
        <v>66</v>
      </c>
      <c r="B205" s="125">
        <f>VLOOKUP(A205,'Sua gia'!$A$7:$C$569,3,0)</f>
        <v>0</v>
      </c>
      <c r="C205" s="128"/>
      <c r="D205" s="128"/>
      <c r="E205" s="25" t="s">
        <v>45</v>
      </c>
      <c r="F205" s="113">
        <f>VLOOKUP(A205,'Sua gia'!$A$7:$I$569,5,0)</f>
        <v>0</v>
      </c>
      <c r="G205" s="113">
        <f>VLOOKUP(A205,'Sua gia'!$A$7:$I$569,6,0)</f>
        <v>0</v>
      </c>
      <c r="H205" s="110">
        <f>F205*G205/1000000</f>
        <v>0</v>
      </c>
      <c r="I205" s="113">
        <f>VLOOKUP(A205,'Sua gia'!$A$7:$I$569,8,0)</f>
        <v>0</v>
      </c>
      <c r="J205" s="104">
        <f>VLOOKUP(A205,'Sua gia'!$A$7:$I$569,9,0)*(1+'Sua gia'!$E$2/100)</f>
        <v>0</v>
      </c>
      <c r="K205" s="104">
        <f>Q205*($N$8+$R$6/100)</f>
        <v>0</v>
      </c>
      <c r="L205" s="107">
        <f>(H205*J205+K205)*I205</f>
        <v>0</v>
      </c>
      <c r="Q205" s="163"/>
      <c r="R205" s="67"/>
      <c r="S205" s="65"/>
      <c r="AY205" s="26">
        <f>B205</f>
        <v>0</v>
      </c>
    </row>
    <row r="206" spans="1:51" s="1" customFormat="1" ht="75" customHeight="1">
      <c r="A206" s="119"/>
      <c r="B206" s="126"/>
      <c r="C206" s="129"/>
      <c r="D206" s="129"/>
      <c r="E206" s="116" t="str">
        <f>'Sua gia'!$H$1</f>
        <v>Kính dán 6.38 trắng trong</v>
      </c>
      <c r="F206" s="114"/>
      <c r="G206" s="114"/>
      <c r="H206" s="111"/>
      <c r="I206" s="114"/>
      <c r="J206" s="105"/>
      <c r="K206" s="105"/>
      <c r="L206" s="108"/>
      <c r="M206" s="21"/>
      <c r="O206" s="21"/>
      <c r="P206" s="21"/>
      <c r="Q206" s="163"/>
      <c r="R206" s="66"/>
      <c r="S206" s="66"/>
      <c r="T206" s="21"/>
      <c r="U206" s="21"/>
      <c r="V206" s="21"/>
      <c r="W206" s="21"/>
      <c r="X206" s="21"/>
      <c r="Y206" s="21"/>
      <c r="Z206" s="21"/>
      <c r="AA206" s="21"/>
      <c r="AB206" s="21"/>
      <c r="AY206" s="26">
        <f>B205</f>
        <v>0</v>
      </c>
    </row>
    <row r="207" spans="1:51" s="1" customFormat="1" ht="33" customHeight="1" thickBot="1">
      <c r="A207" s="120"/>
      <c r="B207" s="127"/>
      <c r="C207" s="27">
        <f>VLOOKUP(A205,'Sua gia'!$A$7:$D$939,4,0)</f>
        <v>0</v>
      </c>
      <c r="D207" s="27" t="str">
        <f>'Sua gia'!$E$1</f>
        <v>Xingfa</v>
      </c>
      <c r="E207" s="117"/>
      <c r="F207" s="115"/>
      <c r="G207" s="115"/>
      <c r="H207" s="112"/>
      <c r="I207" s="115"/>
      <c r="J207" s="106"/>
      <c r="K207" s="106"/>
      <c r="L207" s="109"/>
      <c r="Q207" s="163"/>
      <c r="R207" s="7"/>
      <c r="S207" s="7"/>
      <c r="AY207" s="26">
        <f>B205</f>
        <v>0</v>
      </c>
    </row>
    <row r="208" spans="1:51" s="26" customFormat="1" ht="108" customHeight="1">
      <c r="A208" s="118">
        <v>67</v>
      </c>
      <c r="B208" s="125">
        <f>VLOOKUP(A208,'Sua gia'!$A$7:$C$569,3,0)</f>
        <v>0</v>
      </c>
      <c r="C208" s="128"/>
      <c r="D208" s="128"/>
      <c r="E208" s="25" t="s">
        <v>46</v>
      </c>
      <c r="F208" s="113">
        <f>VLOOKUP(A208,'Sua gia'!$A$7:$I$569,5,0)</f>
        <v>0</v>
      </c>
      <c r="G208" s="113">
        <f>VLOOKUP(A208,'Sua gia'!$A$7:$I$569,6,0)</f>
        <v>0</v>
      </c>
      <c r="H208" s="110">
        <f>F208*G208/1000000</f>
        <v>0</v>
      </c>
      <c r="I208" s="113">
        <f>VLOOKUP(A208,'Sua gia'!$A$7:$I$569,8,0)</f>
        <v>0</v>
      </c>
      <c r="J208" s="104">
        <f>VLOOKUP(A208,'Sua gia'!$A$7:$I$569,9,0)*(1+'Sua gia'!$E$2/100)</f>
        <v>0</v>
      </c>
      <c r="K208" s="104">
        <f>Q208*($N$8+$R$6/100)</f>
        <v>0</v>
      </c>
      <c r="L208" s="107">
        <f>(H208*J208+K208)*I208</f>
        <v>0</v>
      </c>
      <c r="Q208" s="163"/>
      <c r="R208" s="65"/>
      <c r="S208" s="65"/>
      <c r="AY208" s="26">
        <f>B208</f>
        <v>0</v>
      </c>
    </row>
    <row r="209" spans="1:51" s="1" customFormat="1" ht="75" customHeight="1">
      <c r="A209" s="119"/>
      <c r="B209" s="126"/>
      <c r="C209" s="129"/>
      <c r="D209" s="129"/>
      <c r="E209" s="116" t="str">
        <f>'Sua gia'!$H$1</f>
        <v>Kính dán 6.38 trắng trong</v>
      </c>
      <c r="F209" s="114"/>
      <c r="G209" s="114"/>
      <c r="H209" s="111"/>
      <c r="I209" s="114"/>
      <c r="J209" s="105"/>
      <c r="K209" s="105"/>
      <c r="L209" s="108"/>
      <c r="M209" s="21"/>
      <c r="O209"/>
      <c r="P209" s="21"/>
      <c r="Q209" s="163"/>
      <c r="R209" s="66"/>
      <c r="S209" s="66"/>
      <c r="T209" s="21"/>
      <c r="U209" s="21"/>
      <c r="V209" s="21"/>
      <c r="W209" s="21"/>
      <c r="X209" s="21"/>
      <c r="Y209" s="21"/>
      <c r="Z209" s="21"/>
      <c r="AA209" s="21"/>
      <c r="AB209" s="21"/>
      <c r="AY209" s="26">
        <f>B208</f>
        <v>0</v>
      </c>
    </row>
    <row r="210" spans="1:51" s="1" customFormat="1" ht="33" customHeight="1" thickBot="1">
      <c r="A210" s="120"/>
      <c r="B210" s="127"/>
      <c r="C210" s="27">
        <f>VLOOKUP(A208,'Sua gia'!$A$7:$D$939,4,0)</f>
        <v>0</v>
      </c>
      <c r="D210" s="27" t="str">
        <f>'Sua gia'!$E$1</f>
        <v>Xingfa</v>
      </c>
      <c r="E210" s="117"/>
      <c r="F210" s="115"/>
      <c r="G210" s="115"/>
      <c r="H210" s="112"/>
      <c r="I210" s="115"/>
      <c r="J210" s="106"/>
      <c r="K210" s="106"/>
      <c r="L210" s="109"/>
      <c r="Q210" s="163"/>
      <c r="R210" s="7"/>
      <c r="S210" s="7"/>
      <c r="AY210" s="26">
        <f>B208</f>
        <v>0</v>
      </c>
    </row>
    <row r="211" spans="1:51" s="26" customFormat="1" ht="108" customHeight="1">
      <c r="A211" s="118">
        <v>68</v>
      </c>
      <c r="B211" s="125">
        <f>VLOOKUP(A211,'Sua gia'!$A$7:$C$569,3,0)</f>
        <v>0</v>
      </c>
      <c r="C211" s="128"/>
      <c r="D211" s="128"/>
      <c r="E211" s="25" t="s">
        <v>45</v>
      </c>
      <c r="F211" s="113">
        <f>VLOOKUP(A211,'Sua gia'!$A$7:$I$569,5,0)</f>
        <v>0</v>
      </c>
      <c r="G211" s="113">
        <f>VLOOKUP(A211,'Sua gia'!$A$7:$I$569,6,0)</f>
        <v>0</v>
      </c>
      <c r="H211" s="110">
        <f>F211*G211/1000000</f>
        <v>0</v>
      </c>
      <c r="I211" s="113">
        <f>VLOOKUP(A211,'Sua gia'!$A$7:$I$569,8,0)</f>
        <v>0</v>
      </c>
      <c r="J211" s="104">
        <f>VLOOKUP(A211,'Sua gia'!$A$7:$I$569,9,0)*(1+'Sua gia'!$E$2/100)</f>
        <v>0</v>
      </c>
      <c r="K211" s="104">
        <f>Q211*($N$8+$R$6/100)</f>
        <v>0</v>
      </c>
      <c r="L211" s="107">
        <f>(H211*J211+K211)*I211</f>
        <v>0</v>
      </c>
      <c r="Q211" s="163"/>
      <c r="R211" s="67"/>
      <c r="S211" s="65"/>
      <c r="AY211" s="26">
        <f>B211</f>
        <v>0</v>
      </c>
    </row>
    <row r="212" spans="1:51" s="1" customFormat="1" ht="75" customHeight="1">
      <c r="A212" s="119"/>
      <c r="B212" s="126"/>
      <c r="C212" s="129"/>
      <c r="D212" s="129"/>
      <c r="E212" s="116" t="str">
        <f>'Sua gia'!$H$1</f>
        <v>Kính dán 6.38 trắng trong</v>
      </c>
      <c r="F212" s="114"/>
      <c r="G212" s="114"/>
      <c r="H212" s="111"/>
      <c r="I212" s="114"/>
      <c r="J212" s="105"/>
      <c r="K212" s="105"/>
      <c r="L212" s="108"/>
      <c r="M212" s="21"/>
      <c r="O212" s="21"/>
      <c r="P212" s="21"/>
      <c r="Q212" s="163"/>
      <c r="R212" s="66"/>
      <c r="S212" s="66"/>
      <c r="T212" s="21"/>
      <c r="U212" s="21"/>
      <c r="V212" s="21"/>
      <c r="W212" s="21"/>
      <c r="X212" s="21"/>
      <c r="Y212" s="21"/>
      <c r="Z212" s="21"/>
      <c r="AA212" s="21"/>
      <c r="AB212" s="21"/>
      <c r="AY212" s="26">
        <f>B211</f>
        <v>0</v>
      </c>
    </row>
    <row r="213" spans="1:51" s="1" customFormat="1" ht="33" customHeight="1" thickBot="1">
      <c r="A213" s="120"/>
      <c r="B213" s="127"/>
      <c r="C213" s="27">
        <f>VLOOKUP(A211,'Sua gia'!$A$7:$D$939,4,0)</f>
        <v>0</v>
      </c>
      <c r="D213" s="27" t="str">
        <f>'Sua gia'!$E$1</f>
        <v>Xingfa</v>
      </c>
      <c r="E213" s="117"/>
      <c r="F213" s="115"/>
      <c r="G213" s="115"/>
      <c r="H213" s="112"/>
      <c r="I213" s="115"/>
      <c r="J213" s="106"/>
      <c r="K213" s="106"/>
      <c r="L213" s="109"/>
      <c r="Q213" s="163"/>
      <c r="R213" s="7"/>
      <c r="S213" s="7"/>
      <c r="AY213" s="26">
        <f>B211</f>
        <v>0</v>
      </c>
    </row>
    <row r="214" spans="1:51" s="26" customFormat="1" ht="108" customHeight="1">
      <c r="A214" s="118">
        <v>69</v>
      </c>
      <c r="B214" s="125">
        <f>VLOOKUP(A214,'Sua gia'!$A$7:$C$569,3,0)</f>
        <v>0</v>
      </c>
      <c r="C214" s="128"/>
      <c r="D214" s="128"/>
      <c r="E214" s="25" t="s">
        <v>45</v>
      </c>
      <c r="F214" s="113">
        <f>VLOOKUP(A214,'Sua gia'!$A$7:$I$569,5,0)</f>
        <v>0</v>
      </c>
      <c r="G214" s="113">
        <f>VLOOKUP(A214,'Sua gia'!$A$7:$I$569,6,0)</f>
        <v>0</v>
      </c>
      <c r="H214" s="110">
        <f>F214*G214/1000000</f>
        <v>0</v>
      </c>
      <c r="I214" s="113">
        <f>VLOOKUP(A214,'Sua gia'!$A$7:$I$569,8,0)</f>
        <v>0</v>
      </c>
      <c r="J214" s="104">
        <f>VLOOKUP(A214,'Sua gia'!$A$7:$I$569,9,0)*(1+'Sua gia'!$E$2/100)</f>
        <v>0</v>
      </c>
      <c r="K214" s="104">
        <f>Q214*($N$8+$R$6/100)</f>
        <v>0</v>
      </c>
      <c r="L214" s="107">
        <f>(H214*J214+K214)*I214</f>
        <v>0</v>
      </c>
      <c r="Q214" s="163"/>
      <c r="R214" s="65"/>
      <c r="S214" s="65"/>
      <c r="AY214" s="26">
        <f>B214</f>
        <v>0</v>
      </c>
    </row>
    <row r="215" spans="1:51" s="1" customFormat="1" ht="75" customHeight="1">
      <c r="A215" s="119"/>
      <c r="B215" s="126"/>
      <c r="C215" s="129"/>
      <c r="D215" s="129"/>
      <c r="E215" s="116" t="str">
        <f>'Sua gia'!$H$1</f>
        <v>Kính dán 6.38 trắng trong</v>
      </c>
      <c r="F215" s="114"/>
      <c r="G215" s="114"/>
      <c r="H215" s="111"/>
      <c r="I215" s="114"/>
      <c r="J215" s="105"/>
      <c r="K215" s="105"/>
      <c r="L215" s="108"/>
      <c r="M215" s="21"/>
      <c r="O215" s="21"/>
      <c r="P215" s="21"/>
      <c r="Q215" s="163"/>
      <c r="R215" s="66"/>
      <c r="S215" s="66"/>
      <c r="T215" s="21"/>
      <c r="U215" s="21"/>
      <c r="V215" s="21"/>
      <c r="W215" s="21"/>
      <c r="X215" s="21"/>
      <c r="Y215" s="21"/>
      <c r="Z215" s="21"/>
      <c r="AA215" s="21"/>
      <c r="AB215" s="21"/>
      <c r="AY215" s="26">
        <f>B214</f>
        <v>0</v>
      </c>
    </row>
    <row r="216" spans="1:51" s="1" customFormat="1" ht="33" customHeight="1" thickBot="1">
      <c r="A216" s="120"/>
      <c r="B216" s="127"/>
      <c r="C216" s="27">
        <f>VLOOKUP(A214,'Sua gia'!$A$7:$D$939,4,0)</f>
        <v>0</v>
      </c>
      <c r="D216" s="27" t="str">
        <f>'Sua gia'!$E$1</f>
        <v>Xingfa</v>
      </c>
      <c r="E216" s="117"/>
      <c r="F216" s="115"/>
      <c r="G216" s="115"/>
      <c r="H216" s="112"/>
      <c r="I216" s="115"/>
      <c r="J216" s="106"/>
      <c r="K216" s="106"/>
      <c r="L216" s="109"/>
      <c r="Q216" s="163"/>
      <c r="R216" s="7"/>
      <c r="S216" s="7"/>
      <c r="AY216" s="26">
        <f>B214</f>
        <v>0</v>
      </c>
    </row>
    <row r="217" spans="1:51" s="26" customFormat="1" ht="108" customHeight="1">
      <c r="A217" s="118">
        <v>70</v>
      </c>
      <c r="B217" s="125">
        <f>VLOOKUP(A217,'Sua gia'!$A$7:$C$569,3,0)</f>
        <v>0</v>
      </c>
      <c r="C217" s="128"/>
      <c r="D217" s="128"/>
      <c r="E217" s="25" t="s">
        <v>44</v>
      </c>
      <c r="F217" s="113">
        <f>VLOOKUP(A217,'Sua gia'!$A$7:$I$569,5,0)</f>
        <v>0</v>
      </c>
      <c r="G217" s="113">
        <f>VLOOKUP(A217,'Sua gia'!$A$7:$I$569,6,0)</f>
        <v>0</v>
      </c>
      <c r="H217" s="110">
        <f>F217*G217/1000000</f>
        <v>0</v>
      </c>
      <c r="I217" s="113">
        <f>VLOOKUP(A217,'Sua gia'!$A$7:$I$569,8,0)</f>
        <v>0</v>
      </c>
      <c r="J217" s="104">
        <f>VLOOKUP(A217,'Sua gia'!$A$7:$I$569,9,0)*(1+'Sua gia'!$E$2/100)</f>
        <v>0</v>
      </c>
      <c r="K217" s="104">
        <f>Q217*($N$8+$R$6/100)</f>
        <v>0</v>
      </c>
      <c r="L217" s="107">
        <f>(H217*J217+K217)*I217</f>
        <v>0</v>
      </c>
      <c r="Q217" s="163"/>
      <c r="R217" s="65"/>
      <c r="S217" s="65"/>
      <c r="AY217" s="26">
        <f>B217</f>
        <v>0</v>
      </c>
    </row>
    <row r="218" spans="1:51" s="1" customFormat="1" ht="75" customHeight="1">
      <c r="A218" s="119"/>
      <c r="B218" s="126"/>
      <c r="C218" s="129"/>
      <c r="D218" s="129"/>
      <c r="E218" s="116" t="str">
        <f>'Sua gia'!$H$1</f>
        <v>Kính dán 6.38 trắng trong</v>
      </c>
      <c r="F218" s="114"/>
      <c r="G218" s="114"/>
      <c r="H218" s="111"/>
      <c r="I218" s="114"/>
      <c r="J218" s="105"/>
      <c r="K218" s="105"/>
      <c r="L218" s="108"/>
      <c r="M218" s="21"/>
      <c r="O218" s="21"/>
      <c r="P218" s="21"/>
      <c r="Q218" s="163"/>
      <c r="R218" s="66"/>
      <c r="S218" s="66"/>
      <c r="T218" s="21"/>
      <c r="U218" s="21"/>
      <c r="V218" s="21"/>
      <c r="W218" s="21"/>
      <c r="X218" s="21"/>
      <c r="Y218" s="21"/>
      <c r="Z218" s="21"/>
      <c r="AA218" s="21"/>
      <c r="AB218" s="21"/>
      <c r="AY218" s="26">
        <f>B217</f>
        <v>0</v>
      </c>
    </row>
    <row r="219" spans="1:51" s="1" customFormat="1" ht="33" customHeight="1" thickBot="1">
      <c r="A219" s="120"/>
      <c r="B219" s="127"/>
      <c r="C219" s="27">
        <f>VLOOKUP(A217,'Sua gia'!$A$7:$D$939,4,0)</f>
        <v>0</v>
      </c>
      <c r="D219" s="27" t="str">
        <f>'Sua gia'!$E$1</f>
        <v>Xingfa</v>
      </c>
      <c r="E219" s="117"/>
      <c r="F219" s="115"/>
      <c r="G219" s="115"/>
      <c r="H219" s="112"/>
      <c r="I219" s="115"/>
      <c r="J219" s="106"/>
      <c r="K219" s="106"/>
      <c r="L219" s="109"/>
      <c r="Q219" s="163"/>
      <c r="R219" s="7"/>
      <c r="S219" s="7"/>
      <c r="AY219" s="26">
        <f>B217</f>
        <v>0</v>
      </c>
    </row>
    <row r="220" spans="1:51" s="26" customFormat="1" ht="108" customHeight="1">
      <c r="A220" s="118">
        <v>71</v>
      </c>
      <c r="B220" s="125">
        <f>VLOOKUP(A220,'Sua gia'!$A$7:$C$569,3,0)</f>
        <v>0</v>
      </c>
      <c r="C220" s="128"/>
      <c r="D220" s="128"/>
      <c r="E220" s="25" t="s">
        <v>20</v>
      </c>
      <c r="F220" s="113">
        <f>VLOOKUP(A220,'Sua gia'!$A$7:$I$569,5,0)</f>
        <v>0</v>
      </c>
      <c r="G220" s="113">
        <f>VLOOKUP(A220,'Sua gia'!$A$7:$I$569,6,0)</f>
        <v>0</v>
      </c>
      <c r="H220" s="110">
        <f>F220*G220/1000000</f>
        <v>0</v>
      </c>
      <c r="I220" s="113">
        <f>VLOOKUP(A220,'Sua gia'!$A$7:$I$569,8,0)</f>
        <v>0</v>
      </c>
      <c r="J220" s="104">
        <f>VLOOKUP(A220,'Sua gia'!$A$7:$I$569,9,0)*(1+'Sua gia'!$E$2/100)</f>
        <v>0</v>
      </c>
      <c r="K220" s="104">
        <f>Q220*($N$8+$R$6/100)</f>
        <v>0</v>
      </c>
      <c r="L220" s="107">
        <f>(H220*J220+K220)*I220</f>
        <v>0</v>
      </c>
      <c r="Q220" s="163"/>
      <c r="R220" s="65"/>
      <c r="S220" s="65"/>
      <c r="AY220" s="26">
        <f>B220</f>
        <v>0</v>
      </c>
    </row>
    <row r="221" spans="1:51" s="1" customFormat="1" ht="75" customHeight="1">
      <c r="A221" s="119"/>
      <c r="B221" s="126"/>
      <c r="C221" s="129"/>
      <c r="D221" s="129"/>
      <c r="E221" s="116" t="str">
        <f>'Sua gia'!$H$1</f>
        <v>Kính dán 6.38 trắng trong</v>
      </c>
      <c r="F221" s="114"/>
      <c r="G221" s="114"/>
      <c r="H221" s="111"/>
      <c r="I221" s="114"/>
      <c r="J221" s="105"/>
      <c r="K221" s="105"/>
      <c r="L221" s="108"/>
      <c r="M221" s="21"/>
      <c r="O221" s="21"/>
      <c r="P221" s="21"/>
      <c r="Q221" s="163"/>
      <c r="R221" s="66"/>
      <c r="S221" s="66"/>
      <c r="T221" s="21"/>
      <c r="U221" s="21"/>
      <c r="V221" s="21"/>
      <c r="W221" s="21"/>
      <c r="X221" s="21"/>
      <c r="Y221" s="21"/>
      <c r="Z221" s="21"/>
      <c r="AA221" s="21"/>
      <c r="AB221" s="21"/>
      <c r="AY221" s="26">
        <f>B220</f>
        <v>0</v>
      </c>
    </row>
    <row r="222" spans="1:51" s="1" customFormat="1" ht="33" customHeight="1" thickBot="1">
      <c r="A222" s="120"/>
      <c r="B222" s="127"/>
      <c r="C222" s="27">
        <f>VLOOKUP(A220,'Sua gia'!$A$7:$D$939,4,0)</f>
        <v>0</v>
      </c>
      <c r="D222" s="27" t="str">
        <f>'Sua gia'!$E$1</f>
        <v>Xingfa</v>
      </c>
      <c r="E222" s="117"/>
      <c r="F222" s="115"/>
      <c r="G222" s="115"/>
      <c r="H222" s="112"/>
      <c r="I222" s="115"/>
      <c r="J222" s="106"/>
      <c r="K222" s="106"/>
      <c r="L222" s="109"/>
      <c r="Q222" s="163"/>
      <c r="R222" s="7"/>
      <c r="S222" s="67"/>
      <c r="AY222" s="26">
        <f>B220</f>
        <v>0</v>
      </c>
    </row>
    <row r="223" spans="1:51" s="26" customFormat="1" ht="108" customHeight="1">
      <c r="A223" s="118">
        <v>72</v>
      </c>
      <c r="B223" s="125">
        <f>VLOOKUP(A223,'Sua gia'!$A$7:$C$569,3,0)</f>
        <v>0</v>
      </c>
      <c r="C223" s="128"/>
      <c r="D223" s="128"/>
      <c r="E223" s="25" t="s">
        <v>46</v>
      </c>
      <c r="F223" s="113">
        <f>VLOOKUP(A223,'Sua gia'!$A$7:$I$569,5,0)</f>
        <v>0</v>
      </c>
      <c r="G223" s="113">
        <f>VLOOKUP(A223,'Sua gia'!$A$7:$I$569,6,0)</f>
        <v>0</v>
      </c>
      <c r="H223" s="110">
        <f>F223*G223/1000000</f>
        <v>0</v>
      </c>
      <c r="I223" s="113">
        <f>VLOOKUP(A223,'Sua gia'!$A$7:$I$569,8,0)</f>
        <v>0</v>
      </c>
      <c r="J223" s="104">
        <f>VLOOKUP(A223,'Sua gia'!$A$7:$I$569,9,0)*(1+'Sua gia'!$E$2/100)</f>
        <v>0</v>
      </c>
      <c r="K223" s="104">
        <f>Q223*($N$8+$R$6/100)</f>
        <v>0</v>
      </c>
      <c r="L223" s="107">
        <f>(H223*J223+K223)*I223</f>
        <v>0</v>
      </c>
      <c r="Q223" s="163"/>
      <c r="R223" s="65"/>
      <c r="S223" s="65"/>
      <c r="AY223" s="26">
        <f>B223</f>
        <v>0</v>
      </c>
    </row>
    <row r="224" spans="1:51" s="1" customFormat="1" ht="75" customHeight="1">
      <c r="A224" s="119"/>
      <c r="B224" s="126"/>
      <c r="C224" s="129"/>
      <c r="D224" s="129"/>
      <c r="E224" s="116" t="str">
        <f>'Sua gia'!$H$1</f>
        <v>Kính dán 6.38 trắng trong</v>
      </c>
      <c r="F224" s="114"/>
      <c r="G224" s="114"/>
      <c r="H224" s="111"/>
      <c r="I224" s="114"/>
      <c r="J224" s="105"/>
      <c r="K224" s="105"/>
      <c r="L224" s="108"/>
      <c r="M224" s="21"/>
      <c r="O224" s="21"/>
      <c r="P224" s="21"/>
      <c r="Q224" s="163"/>
      <c r="R224" s="66"/>
      <c r="S224" s="66"/>
      <c r="T224" s="21"/>
      <c r="U224" s="21"/>
      <c r="V224" s="21"/>
      <c r="W224" s="21"/>
      <c r="X224" s="21"/>
      <c r="Y224" s="21"/>
      <c r="Z224" s="21"/>
      <c r="AA224" s="21"/>
      <c r="AB224" s="21"/>
      <c r="AY224" s="26">
        <f>B223</f>
        <v>0</v>
      </c>
    </row>
    <row r="225" spans="1:51" s="1" customFormat="1" ht="33" customHeight="1" thickBot="1">
      <c r="A225" s="120"/>
      <c r="B225" s="127"/>
      <c r="C225" s="27">
        <f>VLOOKUP(A223,'Sua gia'!$A$7:$D$939,4,0)</f>
        <v>0</v>
      </c>
      <c r="D225" s="27" t="str">
        <f>'Sua gia'!$E$1</f>
        <v>Xingfa</v>
      </c>
      <c r="E225" s="117"/>
      <c r="F225" s="115"/>
      <c r="G225" s="115"/>
      <c r="H225" s="112"/>
      <c r="I225" s="115"/>
      <c r="J225" s="106"/>
      <c r="K225" s="106"/>
      <c r="L225" s="109"/>
      <c r="Q225" s="163"/>
      <c r="R225" s="7"/>
      <c r="S225" s="7"/>
      <c r="AY225" s="26">
        <f>B223</f>
        <v>0</v>
      </c>
    </row>
    <row r="226" spans="1:51" s="26" customFormat="1" ht="108" customHeight="1">
      <c r="A226" s="118">
        <v>73</v>
      </c>
      <c r="B226" s="125">
        <f>VLOOKUP(A226,'Sua gia'!$A$7:$C$569,3,0)</f>
        <v>0</v>
      </c>
      <c r="C226" s="128"/>
      <c r="D226" s="128"/>
      <c r="E226" s="25" t="s">
        <v>46</v>
      </c>
      <c r="F226" s="113">
        <f>VLOOKUP(A226,'Sua gia'!$A$7:$I$569,5,0)</f>
        <v>0</v>
      </c>
      <c r="G226" s="113">
        <f>VLOOKUP(A226,'Sua gia'!$A$7:$I$569,6,0)</f>
        <v>0</v>
      </c>
      <c r="H226" s="110">
        <f>F226*G226/1000000</f>
        <v>0</v>
      </c>
      <c r="I226" s="113">
        <f>VLOOKUP(A226,'Sua gia'!$A$7:$I$569,8,0)</f>
        <v>0</v>
      </c>
      <c r="J226" s="104">
        <f>VLOOKUP(A226,'Sua gia'!$A$7:$I$569,9,0)*(1+'Sua gia'!$E$2/100)</f>
        <v>0</v>
      </c>
      <c r="K226" s="104">
        <f>Q226*($N$8+$R$6/100)</f>
        <v>0</v>
      </c>
      <c r="L226" s="107">
        <f>(H226*J226+K226)*I226</f>
        <v>0</v>
      </c>
      <c r="Q226" s="163"/>
      <c r="R226" s="65"/>
      <c r="S226" s="65"/>
      <c r="AY226" s="26">
        <f>B226</f>
        <v>0</v>
      </c>
    </row>
    <row r="227" spans="1:51" s="1" customFormat="1" ht="75" customHeight="1">
      <c r="A227" s="119"/>
      <c r="B227" s="126"/>
      <c r="C227" s="129"/>
      <c r="D227" s="129"/>
      <c r="E227" s="116" t="str">
        <f>'Sua gia'!$H$1</f>
        <v>Kính dán 6.38 trắng trong</v>
      </c>
      <c r="F227" s="114"/>
      <c r="G227" s="114"/>
      <c r="H227" s="111"/>
      <c r="I227" s="114"/>
      <c r="J227" s="105"/>
      <c r="K227" s="105"/>
      <c r="L227" s="108"/>
      <c r="M227" s="21"/>
      <c r="O227"/>
      <c r="P227" s="21"/>
      <c r="Q227" s="163"/>
      <c r="R227" s="66"/>
      <c r="S227" s="66"/>
      <c r="T227" s="21"/>
      <c r="U227" s="21"/>
      <c r="V227" s="21"/>
      <c r="W227" s="21"/>
      <c r="X227" s="21"/>
      <c r="Y227" s="21"/>
      <c r="Z227" s="21"/>
      <c r="AA227" s="21"/>
      <c r="AB227" s="21"/>
      <c r="AY227" s="26">
        <f>B226</f>
        <v>0</v>
      </c>
    </row>
    <row r="228" spans="1:51" s="1" customFormat="1" ht="33" customHeight="1" thickBot="1">
      <c r="A228" s="120"/>
      <c r="B228" s="127"/>
      <c r="C228" s="27">
        <f>VLOOKUP(A226,'Sua gia'!$A$7:$D$939,4,0)</f>
        <v>0</v>
      </c>
      <c r="D228" s="27" t="str">
        <f>'Sua gia'!$E$1</f>
        <v>Xingfa</v>
      </c>
      <c r="E228" s="117"/>
      <c r="F228" s="115"/>
      <c r="G228" s="115"/>
      <c r="H228" s="112"/>
      <c r="I228" s="115"/>
      <c r="J228" s="106"/>
      <c r="K228" s="106"/>
      <c r="L228" s="109"/>
      <c r="Q228" s="163"/>
      <c r="R228" s="7"/>
      <c r="S228" s="7"/>
      <c r="AY228" s="26">
        <f>B226</f>
        <v>0</v>
      </c>
    </row>
    <row r="229" spans="1:51" s="26" customFormat="1" ht="108" customHeight="1">
      <c r="A229" s="118">
        <v>74</v>
      </c>
      <c r="B229" s="125">
        <f>VLOOKUP(A229,'Sua gia'!$A$7:$C$569,3,0)</f>
        <v>0</v>
      </c>
      <c r="C229" s="128"/>
      <c r="D229" s="128"/>
      <c r="E229" s="25" t="s">
        <v>45</v>
      </c>
      <c r="F229" s="113">
        <f>VLOOKUP(A229,'Sua gia'!$A$7:$I$569,5,0)</f>
        <v>0</v>
      </c>
      <c r="G229" s="113">
        <f>VLOOKUP(A229,'Sua gia'!$A$7:$I$569,6,0)</f>
        <v>0</v>
      </c>
      <c r="H229" s="110">
        <f>F229*G229/1000000</f>
        <v>0</v>
      </c>
      <c r="I229" s="113">
        <f>VLOOKUP(A229,'Sua gia'!$A$7:$I$569,8,0)</f>
        <v>0</v>
      </c>
      <c r="J229" s="104">
        <f>VLOOKUP(A229,'Sua gia'!$A$7:$I$569,9,0)*(1+'Sua gia'!$E$2/100)</f>
        <v>0</v>
      </c>
      <c r="K229" s="104">
        <f>Q229*($N$8+$R$6/100)</f>
        <v>0</v>
      </c>
      <c r="L229" s="107">
        <f>(H229*J229+K229)*I229</f>
        <v>0</v>
      </c>
      <c r="Q229" s="163"/>
      <c r="R229" s="67"/>
      <c r="S229" s="65"/>
      <c r="AY229" s="26">
        <f>B229</f>
        <v>0</v>
      </c>
    </row>
    <row r="230" spans="1:51" s="1" customFormat="1" ht="75" customHeight="1">
      <c r="A230" s="119"/>
      <c r="B230" s="126"/>
      <c r="C230" s="129"/>
      <c r="D230" s="129"/>
      <c r="E230" s="116" t="str">
        <f>'Sua gia'!$H$1</f>
        <v>Kính dán 6.38 trắng trong</v>
      </c>
      <c r="F230" s="114"/>
      <c r="G230" s="114"/>
      <c r="H230" s="111"/>
      <c r="I230" s="114"/>
      <c r="J230" s="105"/>
      <c r="K230" s="105"/>
      <c r="L230" s="108"/>
      <c r="M230" s="21"/>
      <c r="O230" s="21"/>
      <c r="P230" s="21"/>
      <c r="Q230" s="163"/>
      <c r="R230" s="66"/>
      <c r="S230" s="66"/>
      <c r="T230" s="21"/>
      <c r="U230" s="21"/>
      <c r="V230" s="21"/>
      <c r="W230" s="21"/>
      <c r="X230" s="21"/>
      <c r="Y230" s="21"/>
      <c r="Z230" s="21"/>
      <c r="AA230" s="21"/>
      <c r="AB230" s="21"/>
      <c r="AY230" s="26">
        <f>B229</f>
        <v>0</v>
      </c>
    </row>
    <row r="231" spans="1:51" s="1" customFormat="1" ht="33" customHeight="1" thickBot="1">
      <c r="A231" s="120"/>
      <c r="B231" s="127"/>
      <c r="C231" s="27">
        <f>VLOOKUP(A229,'Sua gia'!$A$7:$D$939,4,0)</f>
        <v>0</v>
      </c>
      <c r="D231" s="27" t="str">
        <f>'Sua gia'!$E$1</f>
        <v>Xingfa</v>
      </c>
      <c r="E231" s="117"/>
      <c r="F231" s="115"/>
      <c r="G231" s="115"/>
      <c r="H231" s="112"/>
      <c r="I231" s="115"/>
      <c r="J231" s="106"/>
      <c r="K231" s="106"/>
      <c r="L231" s="109"/>
      <c r="Q231" s="163"/>
      <c r="R231" s="7"/>
      <c r="S231" s="7"/>
      <c r="AY231" s="26">
        <f>B229</f>
        <v>0</v>
      </c>
    </row>
    <row r="232" spans="1:51" s="26" customFormat="1" ht="108" customHeight="1">
      <c r="A232" s="118">
        <v>75</v>
      </c>
      <c r="B232" s="125">
        <f>VLOOKUP(A232,'Sua gia'!$A$7:$C$569,3,0)</f>
        <v>0</v>
      </c>
      <c r="C232" s="128"/>
      <c r="D232" s="128"/>
      <c r="E232" s="25" t="s">
        <v>45</v>
      </c>
      <c r="F232" s="113">
        <f>VLOOKUP(A232,'Sua gia'!$A$7:$I$569,5,0)</f>
        <v>0</v>
      </c>
      <c r="G232" s="113">
        <f>VLOOKUP(A232,'Sua gia'!$A$7:$I$569,6,0)</f>
        <v>0</v>
      </c>
      <c r="H232" s="110">
        <f>F232*G232/1000000</f>
        <v>0</v>
      </c>
      <c r="I232" s="113">
        <f>VLOOKUP(A232,'Sua gia'!$A$7:$I$569,8,0)</f>
        <v>0</v>
      </c>
      <c r="J232" s="104">
        <f>VLOOKUP(A232,'Sua gia'!$A$7:$I$569,9,0)*(1+'Sua gia'!$E$2/100)</f>
        <v>0</v>
      </c>
      <c r="K232" s="104">
        <f>Q232*($N$8+$R$6/100)</f>
        <v>0</v>
      </c>
      <c r="L232" s="107">
        <f>(H232*J232+K232)*I232</f>
        <v>0</v>
      </c>
      <c r="Q232" s="163"/>
      <c r="R232" s="65"/>
      <c r="S232" s="65"/>
      <c r="AY232" s="26">
        <f>B232</f>
        <v>0</v>
      </c>
    </row>
    <row r="233" spans="1:51" s="1" customFormat="1" ht="75" customHeight="1">
      <c r="A233" s="119"/>
      <c r="B233" s="126"/>
      <c r="C233" s="129"/>
      <c r="D233" s="129"/>
      <c r="E233" s="116" t="str">
        <f>'Sua gia'!$H$1</f>
        <v>Kính dán 6.38 trắng trong</v>
      </c>
      <c r="F233" s="114"/>
      <c r="G233" s="114"/>
      <c r="H233" s="111"/>
      <c r="I233" s="114"/>
      <c r="J233" s="105"/>
      <c r="K233" s="105"/>
      <c r="L233" s="108"/>
      <c r="M233" s="21"/>
      <c r="O233" s="21"/>
      <c r="P233" s="21"/>
      <c r="Q233" s="163"/>
      <c r="R233" s="66"/>
      <c r="S233" s="66"/>
      <c r="T233" s="21"/>
      <c r="U233" s="21"/>
      <c r="V233" s="21"/>
      <c r="W233" s="21"/>
      <c r="X233" s="21"/>
      <c r="Y233" s="21"/>
      <c r="Z233" s="21"/>
      <c r="AA233" s="21"/>
      <c r="AB233" s="21"/>
      <c r="AY233" s="26">
        <f>B232</f>
        <v>0</v>
      </c>
    </row>
    <row r="234" spans="1:51" s="1" customFormat="1" ht="33" customHeight="1" thickBot="1">
      <c r="A234" s="120"/>
      <c r="B234" s="127"/>
      <c r="C234" s="27">
        <f>VLOOKUP(A232,'Sua gia'!$A$7:$D$939,4,0)</f>
        <v>0</v>
      </c>
      <c r="D234" s="27" t="str">
        <f>'Sua gia'!$E$1</f>
        <v>Xingfa</v>
      </c>
      <c r="E234" s="117"/>
      <c r="F234" s="115"/>
      <c r="G234" s="115"/>
      <c r="H234" s="112"/>
      <c r="I234" s="115"/>
      <c r="J234" s="106"/>
      <c r="K234" s="106"/>
      <c r="L234" s="109"/>
      <c r="Q234" s="163"/>
      <c r="R234" s="7"/>
      <c r="S234" s="7"/>
      <c r="AY234" s="26">
        <f>B232</f>
        <v>0</v>
      </c>
    </row>
    <row r="235" spans="1:51" s="26" customFormat="1" ht="108" customHeight="1">
      <c r="A235" s="118">
        <v>76</v>
      </c>
      <c r="B235" s="125">
        <f>VLOOKUP(A235,'Sua gia'!$A$7:$C$569,3,0)</f>
        <v>0</v>
      </c>
      <c r="C235" s="128"/>
      <c r="D235" s="128"/>
      <c r="E235" s="25" t="s">
        <v>44</v>
      </c>
      <c r="F235" s="113">
        <f>VLOOKUP(A235,'Sua gia'!$A$7:$I$569,5,0)</f>
        <v>0</v>
      </c>
      <c r="G235" s="113">
        <f>VLOOKUP(A235,'Sua gia'!$A$7:$I$569,6,0)</f>
        <v>0</v>
      </c>
      <c r="H235" s="110">
        <f>F235*G235/1000000</f>
        <v>0</v>
      </c>
      <c r="I235" s="113">
        <f>VLOOKUP(A235,'Sua gia'!$A$7:$I$569,8,0)</f>
        <v>0</v>
      </c>
      <c r="J235" s="104">
        <f>VLOOKUP(A235,'Sua gia'!$A$7:$I$569,9,0)*(1+'Sua gia'!$E$2/100)</f>
        <v>0</v>
      </c>
      <c r="K235" s="104">
        <f>Q235*($N$8+$R$6/100)</f>
        <v>0</v>
      </c>
      <c r="L235" s="107">
        <f>(H235*J235+K235)*I235</f>
        <v>0</v>
      </c>
      <c r="Q235" s="163"/>
      <c r="R235" s="65"/>
      <c r="S235" s="65"/>
      <c r="AY235" s="26">
        <f>B235</f>
        <v>0</v>
      </c>
    </row>
    <row r="236" spans="1:51" s="1" customFormat="1" ht="75" customHeight="1">
      <c r="A236" s="119"/>
      <c r="B236" s="126"/>
      <c r="C236" s="129"/>
      <c r="D236" s="129"/>
      <c r="E236" s="116" t="str">
        <f>'Sua gia'!$H$1</f>
        <v>Kính dán 6.38 trắng trong</v>
      </c>
      <c r="F236" s="114"/>
      <c r="G236" s="114"/>
      <c r="H236" s="111"/>
      <c r="I236" s="114"/>
      <c r="J236" s="105"/>
      <c r="K236" s="105"/>
      <c r="L236" s="108"/>
      <c r="M236" s="21"/>
      <c r="O236" s="21"/>
      <c r="P236" s="21"/>
      <c r="Q236" s="163"/>
      <c r="R236" s="66"/>
      <c r="S236" s="66"/>
      <c r="T236" s="21"/>
      <c r="U236" s="21"/>
      <c r="V236" s="21"/>
      <c r="W236" s="21"/>
      <c r="X236" s="21"/>
      <c r="Y236" s="21"/>
      <c r="Z236" s="21"/>
      <c r="AA236" s="21"/>
      <c r="AB236" s="21"/>
      <c r="AY236" s="26">
        <f>B235</f>
        <v>0</v>
      </c>
    </row>
    <row r="237" spans="1:51" s="1" customFormat="1" ht="33" customHeight="1" thickBot="1">
      <c r="A237" s="120"/>
      <c r="B237" s="127"/>
      <c r="C237" s="27">
        <f>VLOOKUP(A235,'Sua gia'!$A$7:$D$939,4,0)</f>
        <v>0</v>
      </c>
      <c r="D237" s="27" t="str">
        <f>'Sua gia'!$E$1</f>
        <v>Xingfa</v>
      </c>
      <c r="E237" s="117"/>
      <c r="F237" s="115"/>
      <c r="G237" s="115"/>
      <c r="H237" s="112"/>
      <c r="I237" s="115"/>
      <c r="J237" s="106"/>
      <c r="K237" s="106"/>
      <c r="L237" s="109"/>
      <c r="Q237" s="163"/>
      <c r="R237" s="7"/>
      <c r="S237" s="7"/>
      <c r="AY237" s="26">
        <f>B235</f>
        <v>0</v>
      </c>
    </row>
    <row r="238" spans="1:51" s="26" customFormat="1" ht="108" customHeight="1">
      <c r="A238" s="118">
        <v>77</v>
      </c>
      <c r="B238" s="125">
        <f>VLOOKUP(A238,'Sua gia'!$A$7:$C$569,3,0)</f>
        <v>0</v>
      </c>
      <c r="C238" s="128"/>
      <c r="D238" s="128"/>
      <c r="E238" s="25" t="s">
        <v>20</v>
      </c>
      <c r="F238" s="113">
        <f>VLOOKUP(A238,'Sua gia'!$A$7:$I$569,5,0)</f>
        <v>0</v>
      </c>
      <c r="G238" s="113">
        <f>VLOOKUP(A238,'Sua gia'!$A$7:$I$569,6,0)</f>
        <v>0</v>
      </c>
      <c r="H238" s="110">
        <f>F238*G238/1000000</f>
        <v>0</v>
      </c>
      <c r="I238" s="113">
        <f>VLOOKUP(A238,'Sua gia'!$A$7:$I$569,8,0)</f>
        <v>0</v>
      </c>
      <c r="J238" s="104">
        <f>VLOOKUP(A238,'Sua gia'!$A$7:$I$569,9,0)*(1+'Sua gia'!$E$2/100)</f>
        <v>0</v>
      </c>
      <c r="K238" s="104">
        <f>Q238*($N$8+$R$6/100)</f>
        <v>0</v>
      </c>
      <c r="L238" s="107">
        <f>(H238*J238+K238)*I238</f>
        <v>0</v>
      </c>
      <c r="Q238" s="163"/>
      <c r="R238" s="65"/>
      <c r="S238" s="65"/>
      <c r="AY238" s="26">
        <f>B238</f>
        <v>0</v>
      </c>
    </row>
    <row r="239" spans="1:51" s="1" customFormat="1" ht="75" customHeight="1">
      <c r="A239" s="119"/>
      <c r="B239" s="126"/>
      <c r="C239" s="129"/>
      <c r="D239" s="129"/>
      <c r="E239" s="116" t="str">
        <f>'Sua gia'!$H$1</f>
        <v>Kính dán 6.38 trắng trong</v>
      </c>
      <c r="F239" s="114"/>
      <c r="G239" s="114"/>
      <c r="H239" s="111"/>
      <c r="I239" s="114"/>
      <c r="J239" s="105"/>
      <c r="K239" s="105"/>
      <c r="L239" s="108"/>
      <c r="M239" s="21"/>
      <c r="O239" s="21"/>
      <c r="P239" s="21"/>
      <c r="Q239" s="163"/>
      <c r="R239" s="66"/>
      <c r="S239" s="66"/>
      <c r="T239" s="21"/>
      <c r="U239" s="21"/>
      <c r="V239" s="21"/>
      <c r="W239" s="21"/>
      <c r="X239" s="21"/>
      <c r="Y239" s="21"/>
      <c r="Z239" s="21"/>
      <c r="AA239" s="21"/>
      <c r="AB239" s="21"/>
      <c r="AY239" s="26">
        <f>B238</f>
        <v>0</v>
      </c>
    </row>
    <row r="240" spans="1:51" s="1" customFormat="1" ht="33" customHeight="1" thickBot="1">
      <c r="A240" s="120"/>
      <c r="B240" s="127"/>
      <c r="C240" s="27">
        <f>VLOOKUP(A238,'Sua gia'!$A$7:$D$939,4,0)</f>
        <v>0</v>
      </c>
      <c r="D240" s="27" t="str">
        <f>'Sua gia'!$E$1</f>
        <v>Xingfa</v>
      </c>
      <c r="E240" s="117"/>
      <c r="F240" s="115"/>
      <c r="G240" s="115"/>
      <c r="H240" s="112"/>
      <c r="I240" s="115"/>
      <c r="J240" s="106"/>
      <c r="K240" s="106"/>
      <c r="L240" s="109"/>
      <c r="Q240" s="163"/>
      <c r="R240" s="7"/>
      <c r="S240" s="67"/>
      <c r="AY240" s="26">
        <f>B238</f>
        <v>0</v>
      </c>
    </row>
    <row r="241" spans="1:51" s="26" customFormat="1" ht="108" customHeight="1">
      <c r="A241" s="118">
        <v>78</v>
      </c>
      <c r="B241" s="121">
        <f>VLOOKUP(A241,'Sua gia'!$A$7:$C$569,3,0)</f>
        <v>0</v>
      </c>
      <c r="C241" s="124"/>
      <c r="D241" s="124"/>
      <c r="E241" s="25" t="s">
        <v>46</v>
      </c>
      <c r="F241" s="98">
        <f>VLOOKUP(A241,'Sua gia'!$A$7:$I$569,5,0)</f>
        <v>0</v>
      </c>
      <c r="G241" s="98">
        <f>VLOOKUP(A241,'Sua gia'!$A$7:$I$569,6,0)</f>
        <v>0</v>
      </c>
      <c r="H241" s="95">
        <f>F241*G241/1000000</f>
        <v>0</v>
      </c>
      <c r="I241" s="98">
        <f>VLOOKUP(A241,'Sua gia'!$A$7:$I$569,8,0)</f>
        <v>0</v>
      </c>
      <c r="J241" s="101">
        <f>VLOOKUP(A241,'Sua gia'!$A$7:$I$569,9,0)*(1+'Sua gia'!$E$2/100)</f>
        <v>0</v>
      </c>
      <c r="K241" s="104">
        <f>Q241*($N$8+$R$6/100)</f>
        <v>0</v>
      </c>
      <c r="L241" s="107">
        <f>(H241*J241+K241)*I241</f>
        <v>0</v>
      </c>
      <c r="Q241" s="163"/>
      <c r="R241" s="65"/>
      <c r="S241" s="65"/>
      <c r="AY241" s="26">
        <f>B241</f>
        <v>0</v>
      </c>
    </row>
    <row r="242" spans="1:51" s="26" customFormat="1" ht="75" customHeight="1">
      <c r="A242" s="119"/>
      <c r="B242" s="122"/>
      <c r="C242" s="116"/>
      <c r="D242" s="116"/>
      <c r="E242" s="116" t="str">
        <f>'Sua gia'!$H$1</f>
        <v>Kính dán 6.38 trắng trong</v>
      </c>
      <c r="F242" s="99"/>
      <c r="G242" s="99"/>
      <c r="H242" s="96"/>
      <c r="I242" s="99"/>
      <c r="J242" s="102"/>
      <c r="K242" s="105"/>
      <c r="L242" s="108"/>
      <c r="M242" s="63"/>
      <c r="O242" s="63"/>
      <c r="P242" s="63"/>
      <c r="Q242" s="163"/>
      <c r="R242" s="68"/>
      <c r="S242" s="68"/>
      <c r="T242" s="63"/>
      <c r="U242" s="63"/>
      <c r="V242" s="63"/>
      <c r="W242" s="63"/>
      <c r="X242" s="63"/>
      <c r="Y242" s="63"/>
      <c r="Z242" s="63"/>
      <c r="AA242" s="63"/>
      <c r="AB242" s="63"/>
      <c r="AY242" s="26">
        <f>B241</f>
        <v>0</v>
      </c>
    </row>
    <row r="243" spans="1:51" s="26" customFormat="1" ht="33" customHeight="1" thickBot="1">
      <c r="A243" s="120"/>
      <c r="B243" s="123"/>
      <c r="C243" s="62">
        <f>VLOOKUP(A241,'Sua gia'!$A$7:$D$939,4,0)</f>
        <v>0</v>
      </c>
      <c r="D243" s="62" t="str">
        <f>'Sua gia'!$E$1</f>
        <v>Xingfa</v>
      </c>
      <c r="E243" s="117"/>
      <c r="F243" s="100"/>
      <c r="G243" s="100"/>
      <c r="H243" s="97"/>
      <c r="I243" s="100"/>
      <c r="J243" s="103"/>
      <c r="K243" s="106"/>
      <c r="L243" s="109"/>
      <c r="Q243" s="163"/>
      <c r="R243" s="65"/>
      <c r="S243" s="65"/>
      <c r="AY243" s="26">
        <f>B241</f>
        <v>0</v>
      </c>
    </row>
    <row r="244" spans="1:51" s="26" customFormat="1" ht="108" customHeight="1">
      <c r="A244" s="118">
        <v>79</v>
      </c>
      <c r="B244" s="125">
        <f>VLOOKUP(A244,'Sua gia'!$A$7:$C$569,3,0)</f>
        <v>0</v>
      </c>
      <c r="C244" s="128"/>
      <c r="D244" s="128"/>
      <c r="E244" s="25" t="s">
        <v>44</v>
      </c>
      <c r="F244" s="113">
        <f>VLOOKUP(A244,'Sua gia'!$A$7:$I$569,5,0)</f>
        <v>0</v>
      </c>
      <c r="G244" s="113">
        <f>VLOOKUP(A244,'Sua gia'!$A$7:$I$569,6,0)</f>
        <v>0</v>
      </c>
      <c r="H244" s="110">
        <f>F244*G244/1000000</f>
        <v>0</v>
      </c>
      <c r="I244" s="113">
        <f>VLOOKUP(A244,'Sua gia'!$A$7:$I$569,8,0)</f>
        <v>0</v>
      </c>
      <c r="J244" s="104">
        <f>VLOOKUP(A244,'Sua gia'!$A$7:$I$569,9,0)*(1+'Sua gia'!$E$2/100)</f>
        <v>0</v>
      </c>
      <c r="K244" s="104">
        <f>Q244*($N$8+$R$6/100)</f>
        <v>0</v>
      </c>
      <c r="L244" s="107">
        <f>(H244*J244+K244)*I244</f>
        <v>0</v>
      </c>
      <c r="P244"/>
      <c r="Q244" s="163"/>
      <c r="R244" s="65"/>
      <c r="S244" s="65"/>
      <c r="AY244" s="26">
        <f>B244</f>
        <v>0</v>
      </c>
    </row>
    <row r="245" spans="1:51" s="1" customFormat="1" ht="75" customHeight="1">
      <c r="A245" s="119"/>
      <c r="B245" s="126"/>
      <c r="C245" s="129"/>
      <c r="D245" s="129"/>
      <c r="E245" s="116" t="str">
        <f>'Sua gia'!$H$1</f>
        <v>Kính dán 6.38 trắng trong</v>
      </c>
      <c r="F245" s="114"/>
      <c r="G245" s="114"/>
      <c r="H245" s="111"/>
      <c r="I245" s="114"/>
      <c r="J245" s="105"/>
      <c r="K245" s="105"/>
      <c r="L245" s="108"/>
      <c r="M245" s="21"/>
      <c r="O245"/>
      <c r="P245" s="21"/>
      <c r="Q245" s="163"/>
      <c r="R245" s="66"/>
      <c r="S245" s="66"/>
      <c r="T245" s="21"/>
      <c r="U245" s="21"/>
      <c r="V245" s="21"/>
      <c r="W245" s="21"/>
      <c r="X245" s="21"/>
      <c r="Y245" s="21"/>
      <c r="Z245" s="21"/>
      <c r="AA245" s="21"/>
      <c r="AB245" s="21"/>
      <c r="AY245" s="26">
        <f>B244</f>
        <v>0</v>
      </c>
    </row>
    <row r="246" spans="1:51" s="1" customFormat="1" ht="33" customHeight="1" thickBot="1">
      <c r="A246" s="120"/>
      <c r="B246" s="127"/>
      <c r="C246" s="27">
        <f>VLOOKUP(A244,'Sua gia'!$A$7:$D$939,4,0)</f>
        <v>0</v>
      </c>
      <c r="D246" s="27" t="str">
        <f>'Sua gia'!$E$1</f>
        <v>Xingfa</v>
      </c>
      <c r="E246" s="117"/>
      <c r="F246" s="115"/>
      <c r="G246" s="115"/>
      <c r="H246" s="112"/>
      <c r="I246" s="115"/>
      <c r="J246" s="106"/>
      <c r="K246" s="106"/>
      <c r="L246" s="109"/>
      <c r="Q246" s="163"/>
      <c r="R246" s="7"/>
      <c r="S246" s="7"/>
      <c r="AY246" s="26">
        <f>B244</f>
        <v>0</v>
      </c>
    </row>
    <row r="247" spans="1:51" s="26" customFormat="1" ht="108" customHeight="1">
      <c r="A247" s="118">
        <v>80</v>
      </c>
      <c r="B247" s="125">
        <f>VLOOKUP(A247,'Sua gia'!$A$7:$C$569,3,0)</f>
        <v>0</v>
      </c>
      <c r="C247" s="128"/>
      <c r="D247" s="128"/>
      <c r="E247" s="25" t="s">
        <v>45</v>
      </c>
      <c r="F247" s="113">
        <f>VLOOKUP(A247,'Sua gia'!$A$7:$I$569,5,0)</f>
        <v>0</v>
      </c>
      <c r="G247" s="113">
        <f>VLOOKUP(A247,'Sua gia'!$A$7:$I$569,6,0)</f>
        <v>0</v>
      </c>
      <c r="H247" s="110">
        <f>F247*G247/1000000</f>
        <v>0</v>
      </c>
      <c r="I247" s="113">
        <f>VLOOKUP(A247,'Sua gia'!$A$7:$I$569,8,0)</f>
        <v>0</v>
      </c>
      <c r="J247" s="104">
        <f>VLOOKUP(A247,'Sua gia'!$A$7:$I$569,9,0)*(1+'Sua gia'!$E$2/100)</f>
        <v>0</v>
      </c>
      <c r="K247" s="104">
        <f>Q247*($N$8+$R$6/100)</f>
        <v>0</v>
      </c>
      <c r="L247" s="107">
        <f>(H247*J247+K247)*I247</f>
        <v>0</v>
      </c>
      <c r="P247"/>
      <c r="Q247" s="163"/>
      <c r="R247" s="65"/>
      <c r="S247" s="65"/>
      <c r="AY247" s="26">
        <f>B247</f>
        <v>0</v>
      </c>
    </row>
    <row r="248" spans="1:51" s="1" customFormat="1" ht="75" customHeight="1">
      <c r="A248" s="119"/>
      <c r="B248" s="126"/>
      <c r="C248" s="129"/>
      <c r="D248" s="129"/>
      <c r="E248" s="116" t="str">
        <f>'Sua gia'!$H$1</f>
        <v>Kính dán 6.38 trắng trong</v>
      </c>
      <c r="F248" s="114"/>
      <c r="G248" s="114"/>
      <c r="H248" s="111"/>
      <c r="I248" s="114"/>
      <c r="J248" s="105"/>
      <c r="K248" s="105"/>
      <c r="L248" s="108"/>
      <c r="M248" s="21"/>
      <c r="O248" s="21"/>
      <c r="P248" s="21"/>
      <c r="Q248" s="163"/>
      <c r="R248" s="66"/>
      <c r="S248" s="66"/>
      <c r="T248" s="21"/>
      <c r="U248" s="21"/>
      <c r="V248" s="21"/>
      <c r="W248" s="21"/>
      <c r="X248" s="21"/>
      <c r="Y248" s="21"/>
      <c r="Z248" s="21"/>
      <c r="AA248" s="21"/>
      <c r="AB248" s="21"/>
      <c r="AY248" s="26">
        <f>B247</f>
        <v>0</v>
      </c>
    </row>
    <row r="249" spans="1:51" s="1" customFormat="1" ht="33" customHeight="1" thickBot="1">
      <c r="A249" s="120"/>
      <c r="B249" s="127"/>
      <c r="C249" s="27">
        <f>VLOOKUP(A247,'Sua gia'!$A$7:$D$939,4,0)</f>
        <v>0</v>
      </c>
      <c r="D249" s="27" t="str">
        <f>'Sua gia'!$E$1</f>
        <v>Xingfa</v>
      </c>
      <c r="E249" s="117"/>
      <c r="F249" s="115"/>
      <c r="G249" s="115"/>
      <c r="H249" s="112"/>
      <c r="I249" s="115"/>
      <c r="J249" s="106"/>
      <c r="K249" s="106"/>
      <c r="L249" s="109"/>
      <c r="Q249" s="163"/>
      <c r="R249" s="7"/>
      <c r="S249" s="7"/>
      <c r="AY249" s="26">
        <f>B247</f>
        <v>0</v>
      </c>
    </row>
    <row r="250" spans="1:51" s="26" customFormat="1" ht="108" customHeight="1">
      <c r="A250" s="118">
        <v>81</v>
      </c>
      <c r="B250" s="125">
        <f>VLOOKUP(A250,'Sua gia'!$A$7:$C$569,3,0)</f>
        <v>0</v>
      </c>
      <c r="C250" s="128"/>
      <c r="D250" s="128"/>
      <c r="E250" s="25" t="s">
        <v>44</v>
      </c>
      <c r="F250" s="113">
        <f>VLOOKUP(A250,'Sua gia'!$A$7:$I$569,5,0)</f>
        <v>0</v>
      </c>
      <c r="G250" s="113">
        <f>VLOOKUP(A250,'Sua gia'!$A$7:$I$569,6,0)</f>
        <v>0</v>
      </c>
      <c r="H250" s="110">
        <f>F250*G250/1000000</f>
        <v>0</v>
      </c>
      <c r="I250" s="113">
        <f>VLOOKUP(A250,'Sua gia'!$A$7:$I$569,8,0)</f>
        <v>0</v>
      </c>
      <c r="J250" s="104">
        <f>VLOOKUP(A250,'Sua gia'!$A$7:$I$569,9,0)*(1+'Sua gia'!$E$2/100)</f>
        <v>0</v>
      </c>
      <c r="K250" s="104">
        <f>Q250*($N$8+$R$6/100)</f>
        <v>0</v>
      </c>
      <c r="L250" s="107">
        <f>(H250*J250+K250)*I250</f>
        <v>0</v>
      </c>
      <c r="Q250" s="163"/>
      <c r="R250" s="65"/>
      <c r="S250" s="65"/>
      <c r="AY250" s="26">
        <f>B250</f>
        <v>0</v>
      </c>
    </row>
    <row r="251" spans="1:51" s="1" customFormat="1" ht="75" customHeight="1">
      <c r="A251" s="119"/>
      <c r="B251" s="126"/>
      <c r="C251" s="129"/>
      <c r="D251" s="129"/>
      <c r="E251" s="116" t="str">
        <f>'Sua gia'!$H$1</f>
        <v>Kính dán 6.38 trắng trong</v>
      </c>
      <c r="F251" s="114"/>
      <c r="G251" s="114"/>
      <c r="H251" s="111"/>
      <c r="I251" s="114"/>
      <c r="J251" s="105"/>
      <c r="K251" s="105"/>
      <c r="L251" s="108"/>
      <c r="M251" s="21"/>
      <c r="O251" s="21"/>
      <c r="P251" s="21"/>
      <c r="Q251" s="163"/>
      <c r="R251" s="66"/>
      <c r="S251" s="66"/>
      <c r="T251" s="21"/>
      <c r="U251" s="21"/>
      <c r="V251" s="21"/>
      <c r="W251" s="21"/>
      <c r="X251" s="21"/>
      <c r="Y251" s="21"/>
      <c r="Z251" s="21"/>
      <c r="AA251" s="21"/>
      <c r="AB251" s="21"/>
      <c r="AY251" s="26">
        <f>B250</f>
        <v>0</v>
      </c>
    </row>
    <row r="252" spans="1:51" s="1" customFormat="1" ht="33" customHeight="1" thickBot="1">
      <c r="A252" s="120"/>
      <c r="B252" s="127"/>
      <c r="C252" s="27">
        <f>VLOOKUP(A250,'Sua gia'!$A$7:$D$939,4,0)</f>
        <v>0</v>
      </c>
      <c r="D252" s="27" t="str">
        <f>'Sua gia'!$E$1</f>
        <v>Xingfa</v>
      </c>
      <c r="E252" s="117"/>
      <c r="F252" s="115"/>
      <c r="G252" s="115"/>
      <c r="H252" s="112"/>
      <c r="I252" s="115"/>
      <c r="J252" s="106"/>
      <c r="K252" s="106"/>
      <c r="L252" s="109"/>
      <c r="Q252" s="163"/>
      <c r="R252" s="7"/>
      <c r="S252" s="7"/>
      <c r="AY252" s="26">
        <f>B250</f>
        <v>0</v>
      </c>
    </row>
    <row r="253" spans="1:51" s="26" customFormat="1" ht="108" customHeight="1">
      <c r="A253" s="118">
        <v>82</v>
      </c>
      <c r="B253" s="125">
        <f>VLOOKUP(A253,'Sua gia'!$A$7:$C$569,3,0)</f>
        <v>0</v>
      </c>
      <c r="C253" s="128"/>
      <c r="D253" s="128"/>
      <c r="E253" s="25" t="s">
        <v>44</v>
      </c>
      <c r="F253" s="113">
        <f>VLOOKUP(A253,'Sua gia'!$A$7:$I$569,5,0)</f>
        <v>0</v>
      </c>
      <c r="G253" s="113">
        <f>VLOOKUP(A253,'Sua gia'!$A$7:$I$569,6,0)</f>
        <v>0</v>
      </c>
      <c r="H253" s="110">
        <f>F253*G253/1000000</f>
        <v>0</v>
      </c>
      <c r="I253" s="113">
        <f>VLOOKUP(A253,'Sua gia'!$A$7:$I$569,8,0)</f>
        <v>0</v>
      </c>
      <c r="J253" s="104">
        <f>VLOOKUP(A253,'Sua gia'!$A$7:$I$569,9,0)*(1+'Sua gia'!$E$2/100)</f>
        <v>0</v>
      </c>
      <c r="K253" s="104">
        <f>Q253*($N$8+$R$6/100)</f>
        <v>0</v>
      </c>
      <c r="L253" s="107">
        <f>(H253*J253+K253)*I253</f>
        <v>0</v>
      </c>
      <c r="Q253" s="163"/>
      <c r="R253" s="65"/>
      <c r="S253" s="65"/>
      <c r="AY253" s="26">
        <f>B253</f>
        <v>0</v>
      </c>
    </row>
    <row r="254" spans="1:51" s="1" customFormat="1" ht="75" customHeight="1">
      <c r="A254" s="119"/>
      <c r="B254" s="126"/>
      <c r="C254" s="129"/>
      <c r="D254" s="129"/>
      <c r="E254" s="116" t="str">
        <f>'Sua gia'!$H$1</f>
        <v>Kính dán 6.38 trắng trong</v>
      </c>
      <c r="F254" s="114"/>
      <c r="G254" s="114"/>
      <c r="H254" s="111"/>
      <c r="I254" s="114"/>
      <c r="J254" s="105"/>
      <c r="K254" s="105"/>
      <c r="L254" s="108"/>
      <c r="M254" s="21"/>
      <c r="O254" s="21"/>
      <c r="P254" s="21"/>
      <c r="Q254" s="163"/>
      <c r="R254" s="66"/>
      <c r="S254" s="66"/>
      <c r="T254" s="21"/>
      <c r="U254" s="21"/>
      <c r="V254" s="21"/>
      <c r="W254" s="21"/>
      <c r="X254" s="21"/>
      <c r="Y254" s="21"/>
      <c r="Z254" s="21"/>
      <c r="AA254" s="21"/>
      <c r="AB254" s="21"/>
      <c r="AY254" s="26">
        <f>B253</f>
        <v>0</v>
      </c>
    </row>
    <row r="255" spans="1:51" s="1" customFormat="1" ht="33" customHeight="1" thickBot="1">
      <c r="A255" s="120"/>
      <c r="B255" s="127"/>
      <c r="C255" s="27">
        <f>VLOOKUP(A253,'Sua gia'!$A$7:$D$939,4,0)</f>
        <v>0</v>
      </c>
      <c r="D255" s="27" t="str">
        <f>'Sua gia'!$E$1</f>
        <v>Xingfa</v>
      </c>
      <c r="E255" s="117"/>
      <c r="F255" s="115"/>
      <c r="G255" s="115"/>
      <c r="H255" s="112"/>
      <c r="I255" s="115"/>
      <c r="J255" s="106"/>
      <c r="K255" s="106"/>
      <c r="L255" s="109"/>
      <c r="Q255" s="163"/>
      <c r="R255" s="7"/>
      <c r="S255" s="7"/>
      <c r="AY255" s="26">
        <f>B253</f>
        <v>0</v>
      </c>
    </row>
    <row r="256" spans="1:51" s="26" customFormat="1" ht="108" customHeight="1">
      <c r="A256" s="118">
        <v>83</v>
      </c>
      <c r="B256" s="125">
        <f>VLOOKUP(A256,'Sua gia'!$A$7:$C$569,3,0)</f>
        <v>0</v>
      </c>
      <c r="C256" s="128"/>
      <c r="D256" s="128"/>
      <c r="E256" s="25" t="s">
        <v>45</v>
      </c>
      <c r="F256" s="113">
        <f>VLOOKUP(A256,'Sua gia'!$A$7:$I$569,5,0)</f>
        <v>0</v>
      </c>
      <c r="G256" s="113">
        <f>VLOOKUP(A256,'Sua gia'!$A$7:$I$569,6,0)</f>
        <v>0</v>
      </c>
      <c r="H256" s="110">
        <f>F256*G256/1000000</f>
        <v>0</v>
      </c>
      <c r="I256" s="113">
        <f>VLOOKUP(A256,'Sua gia'!$A$7:$I$569,8,0)</f>
        <v>0</v>
      </c>
      <c r="J256" s="104">
        <f>VLOOKUP(A256,'Sua gia'!$A$7:$I$569,9,0)*(1+'Sua gia'!$E$2/100)</f>
        <v>0</v>
      </c>
      <c r="K256" s="104">
        <f>Q256*($N$8+$R$6/100)</f>
        <v>0</v>
      </c>
      <c r="L256" s="107">
        <f>(H256*J256+K256)*I256</f>
        <v>0</v>
      </c>
      <c r="Q256" s="163"/>
      <c r="R256" s="67"/>
      <c r="S256" s="65"/>
      <c r="AY256" s="26">
        <f>B256</f>
        <v>0</v>
      </c>
    </row>
    <row r="257" spans="1:51" s="1" customFormat="1" ht="75" customHeight="1">
      <c r="A257" s="119"/>
      <c r="B257" s="126"/>
      <c r="C257" s="129"/>
      <c r="D257" s="129"/>
      <c r="E257" s="116" t="str">
        <f>'Sua gia'!$H$1</f>
        <v>Kính dán 6.38 trắng trong</v>
      </c>
      <c r="F257" s="114"/>
      <c r="G257" s="114"/>
      <c r="H257" s="111"/>
      <c r="I257" s="114"/>
      <c r="J257" s="105"/>
      <c r="K257" s="105"/>
      <c r="L257" s="108"/>
      <c r="M257" s="21"/>
      <c r="O257" s="21"/>
      <c r="P257" s="21"/>
      <c r="Q257" s="163"/>
      <c r="R257" s="66"/>
      <c r="S257" s="66"/>
      <c r="T257" s="21"/>
      <c r="U257" s="21"/>
      <c r="V257" s="21"/>
      <c r="W257" s="21"/>
      <c r="X257" s="21"/>
      <c r="Y257" s="21"/>
      <c r="Z257" s="21"/>
      <c r="AA257" s="21"/>
      <c r="AB257" s="21"/>
      <c r="AY257" s="26">
        <f>B256</f>
        <v>0</v>
      </c>
    </row>
    <row r="258" spans="1:51" s="1" customFormat="1" ht="33" customHeight="1" thickBot="1">
      <c r="A258" s="120"/>
      <c r="B258" s="127"/>
      <c r="C258" s="27">
        <f>VLOOKUP(A256,'Sua gia'!$A$7:$D$939,4,0)</f>
        <v>0</v>
      </c>
      <c r="D258" s="27" t="str">
        <f>'Sua gia'!$E$1</f>
        <v>Xingfa</v>
      </c>
      <c r="E258" s="117"/>
      <c r="F258" s="115"/>
      <c r="G258" s="115"/>
      <c r="H258" s="112"/>
      <c r="I258" s="115"/>
      <c r="J258" s="106"/>
      <c r="K258" s="106"/>
      <c r="L258" s="109"/>
      <c r="Q258" s="163"/>
      <c r="R258" s="7"/>
      <c r="S258" s="7"/>
      <c r="AY258" s="26">
        <f>B256</f>
        <v>0</v>
      </c>
    </row>
    <row r="259" spans="1:51" s="26" customFormat="1" ht="108" customHeight="1">
      <c r="A259" s="118">
        <v>84</v>
      </c>
      <c r="B259" s="125">
        <f>VLOOKUP(A259,'Sua gia'!$A$7:$C$569,3,0)</f>
        <v>0</v>
      </c>
      <c r="C259" s="128"/>
      <c r="D259" s="128"/>
      <c r="E259" s="25" t="s">
        <v>46</v>
      </c>
      <c r="F259" s="113">
        <f>VLOOKUP(A259,'Sua gia'!$A$7:$I$569,5,0)</f>
        <v>0</v>
      </c>
      <c r="G259" s="113">
        <f>VLOOKUP(A259,'Sua gia'!$A$7:$I$569,6,0)</f>
        <v>0</v>
      </c>
      <c r="H259" s="110">
        <f>F259*G259/1000000</f>
        <v>0</v>
      </c>
      <c r="I259" s="113">
        <f>VLOOKUP(A259,'Sua gia'!$A$7:$I$569,8,0)</f>
        <v>0</v>
      </c>
      <c r="J259" s="104">
        <f>VLOOKUP(A259,'Sua gia'!$A$7:$I$569,9,0)*(1+'Sua gia'!$E$2/100)</f>
        <v>0</v>
      </c>
      <c r="K259" s="104">
        <f>Q259*($N$8+$R$6/100)</f>
        <v>0</v>
      </c>
      <c r="L259" s="107">
        <f>(H259*J259+K259)*I259</f>
        <v>0</v>
      </c>
      <c r="Q259" s="163"/>
      <c r="R259" s="65"/>
      <c r="S259" s="65"/>
      <c r="AY259" s="26">
        <f>B259</f>
        <v>0</v>
      </c>
    </row>
    <row r="260" spans="1:51" s="1" customFormat="1" ht="75" customHeight="1">
      <c r="A260" s="119"/>
      <c r="B260" s="126"/>
      <c r="C260" s="129"/>
      <c r="D260" s="129"/>
      <c r="E260" s="116" t="str">
        <f>'Sua gia'!$H$1</f>
        <v>Kính dán 6.38 trắng trong</v>
      </c>
      <c r="F260" s="114"/>
      <c r="G260" s="114"/>
      <c r="H260" s="111"/>
      <c r="I260" s="114"/>
      <c r="J260" s="105"/>
      <c r="K260" s="105"/>
      <c r="L260" s="108"/>
      <c r="M260" s="21"/>
      <c r="O260"/>
      <c r="P260" s="21"/>
      <c r="Q260" s="163"/>
      <c r="R260" s="66"/>
      <c r="S260" s="66"/>
      <c r="T260" s="21"/>
      <c r="U260" s="21"/>
      <c r="V260" s="21"/>
      <c r="W260" s="21"/>
      <c r="X260" s="21"/>
      <c r="Y260" s="21"/>
      <c r="Z260" s="21"/>
      <c r="AA260" s="21"/>
      <c r="AB260" s="21"/>
      <c r="AY260" s="26">
        <f>B259</f>
        <v>0</v>
      </c>
    </row>
    <row r="261" spans="1:51" s="1" customFormat="1" ht="33" customHeight="1" thickBot="1">
      <c r="A261" s="120"/>
      <c r="B261" s="127"/>
      <c r="C261" s="27">
        <f>VLOOKUP(A259,'Sua gia'!$A$7:$D$939,4,0)</f>
        <v>0</v>
      </c>
      <c r="D261" s="27" t="str">
        <f>'Sua gia'!$E$1</f>
        <v>Xingfa</v>
      </c>
      <c r="E261" s="117"/>
      <c r="F261" s="115"/>
      <c r="G261" s="115"/>
      <c r="H261" s="112"/>
      <c r="I261" s="115"/>
      <c r="J261" s="106"/>
      <c r="K261" s="106"/>
      <c r="L261" s="109"/>
      <c r="Q261" s="163"/>
      <c r="R261" s="7"/>
      <c r="S261" s="7"/>
      <c r="AY261" s="26">
        <f>B259</f>
        <v>0</v>
      </c>
    </row>
    <row r="262" spans="1:51" s="26" customFormat="1" ht="108" customHeight="1">
      <c r="A262" s="118">
        <v>85</v>
      </c>
      <c r="B262" s="125">
        <f>VLOOKUP(A262,'Sua gia'!$A$7:$C$569,3,0)</f>
        <v>0</v>
      </c>
      <c r="C262" s="128"/>
      <c r="D262" s="128"/>
      <c r="E262" s="25" t="s">
        <v>45</v>
      </c>
      <c r="F262" s="113">
        <f>VLOOKUP(A262,'Sua gia'!$A$7:$I$569,5,0)</f>
        <v>0</v>
      </c>
      <c r="G262" s="113">
        <f>VLOOKUP(A262,'Sua gia'!$A$7:$I$569,6,0)</f>
        <v>0</v>
      </c>
      <c r="H262" s="110">
        <f>F262*G262/1000000</f>
        <v>0</v>
      </c>
      <c r="I262" s="113">
        <f>VLOOKUP(A262,'Sua gia'!$A$7:$I$569,8,0)</f>
        <v>0</v>
      </c>
      <c r="J262" s="104">
        <f>VLOOKUP(A262,'Sua gia'!$A$7:$I$569,9,0)*(1+'Sua gia'!$E$2/100)</f>
        <v>0</v>
      </c>
      <c r="K262" s="104">
        <f>Q262*($N$8+$R$6/100)</f>
        <v>0</v>
      </c>
      <c r="L262" s="107">
        <f>(H262*J262+K262)*I262</f>
        <v>0</v>
      </c>
      <c r="Q262" s="163"/>
      <c r="R262" s="67"/>
      <c r="S262" s="65"/>
      <c r="AY262" s="26">
        <f>B262</f>
        <v>0</v>
      </c>
    </row>
    <row r="263" spans="1:51" s="1" customFormat="1" ht="75" customHeight="1">
      <c r="A263" s="119"/>
      <c r="B263" s="126"/>
      <c r="C263" s="129"/>
      <c r="D263" s="129"/>
      <c r="E263" s="116" t="str">
        <f>'Sua gia'!$H$1</f>
        <v>Kính dán 6.38 trắng trong</v>
      </c>
      <c r="F263" s="114"/>
      <c r="G263" s="114"/>
      <c r="H263" s="111"/>
      <c r="I263" s="114"/>
      <c r="J263" s="105"/>
      <c r="K263" s="105"/>
      <c r="L263" s="108"/>
      <c r="M263" s="21"/>
      <c r="O263" s="21"/>
      <c r="P263" s="21"/>
      <c r="Q263" s="163"/>
      <c r="R263" s="66"/>
      <c r="S263" s="66"/>
      <c r="T263" s="21"/>
      <c r="U263" s="21"/>
      <c r="V263" s="21"/>
      <c r="W263" s="21"/>
      <c r="X263" s="21"/>
      <c r="Y263" s="21"/>
      <c r="Z263" s="21"/>
      <c r="AA263" s="21"/>
      <c r="AB263" s="21"/>
      <c r="AY263" s="26">
        <f>B262</f>
        <v>0</v>
      </c>
    </row>
    <row r="264" spans="1:51" s="1" customFormat="1" ht="33" customHeight="1" thickBot="1">
      <c r="A264" s="120"/>
      <c r="B264" s="127"/>
      <c r="C264" s="27">
        <f>VLOOKUP(A262,'Sua gia'!$A$7:$D$939,4,0)</f>
        <v>0</v>
      </c>
      <c r="D264" s="27" t="str">
        <f>'Sua gia'!$E$1</f>
        <v>Xingfa</v>
      </c>
      <c r="E264" s="117"/>
      <c r="F264" s="115"/>
      <c r="G264" s="115"/>
      <c r="H264" s="112"/>
      <c r="I264" s="115"/>
      <c r="J264" s="106"/>
      <c r="K264" s="106"/>
      <c r="L264" s="109"/>
      <c r="Q264" s="163"/>
      <c r="R264" s="7"/>
      <c r="S264" s="7"/>
      <c r="AY264" s="26">
        <f>B262</f>
        <v>0</v>
      </c>
    </row>
    <row r="265" spans="1:51" s="26" customFormat="1" ht="108" customHeight="1">
      <c r="A265" s="118">
        <v>86</v>
      </c>
      <c r="B265" s="125">
        <f>VLOOKUP(A265,'Sua gia'!$A$7:$C$569,3,0)</f>
        <v>0</v>
      </c>
      <c r="C265" s="128"/>
      <c r="D265" s="128"/>
      <c r="E265" s="25" t="s">
        <v>45</v>
      </c>
      <c r="F265" s="113">
        <f>VLOOKUP(A265,'Sua gia'!$A$7:$I$569,5,0)</f>
        <v>0</v>
      </c>
      <c r="G265" s="113">
        <f>VLOOKUP(A265,'Sua gia'!$A$7:$I$569,6,0)</f>
        <v>0</v>
      </c>
      <c r="H265" s="110">
        <f>F265*G265/1000000</f>
        <v>0</v>
      </c>
      <c r="I265" s="113">
        <f>VLOOKUP(A265,'Sua gia'!$A$7:$I$569,8,0)</f>
        <v>0</v>
      </c>
      <c r="J265" s="104">
        <f>VLOOKUP(A265,'Sua gia'!$A$7:$I$569,9,0)*(1+'Sua gia'!$E$2/100)</f>
        <v>0</v>
      </c>
      <c r="K265" s="104">
        <f>Q265*($N$8+$R$6/100)</f>
        <v>0</v>
      </c>
      <c r="L265" s="107">
        <f>(H265*J265+K265)*I265</f>
        <v>0</v>
      </c>
      <c r="Q265" s="163"/>
      <c r="R265" s="65"/>
      <c r="S265" s="65"/>
      <c r="AY265" s="26">
        <f>B265</f>
        <v>0</v>
      </c>
    </row>
    <row r="266" spans="1:51" s="1" customFormat="1" ht="75" customHeight="1">
      <c r="A266" s="119"/>
      <c r="B266" s="126"/>
      <c r="C266" s="129"/>
      <c r="D266" s="129"/>
      <c r="E266" s="116" t="str">
        <f>'Sua gia'!$H$1</f>
        <v>Kính dán 6.38 trắng trong</v>
      </c>
      <c r="F266" s="114"/>
      <c r="G266" s="114"/>
      <c r="H266" s="111"/>
      <c r="I266" s="114"/>
      <c r="J266" s="105"/>
      <c r="K266" s="105"/>
      <c r="L266" s="108"/>
      <c r="M266" s="21"/>
      <c r="O266" s="21"/>
      <c r="P266" s="21"/>
      <c r="Q266" s="163"/>
      <c r="R266" s="66"/>
      <c r="S266" s="66"/>
      <c r="T266" s="21"/>
      <c r="U266" s="21"/>
      <c r="V266" s="21"/>
      <c r="W266" s="21"/>
      <c r="X266" s="21"/>
      <c r="Y266" s="21"/>
      <c r="Z266" s="21"/>
      <c r="AA266" s="21"/>
      <c r="AB266" s="21"/>
      <c r="AY266" s="26">
        <f>B265</f>
        <v>0</v>
      </c>
    </row>
    <row r="267" spans="1:51" s="1" customFormat="1" ht="33" customHeight="1" thickBot="1">
      <c r="A267" s="120"/>
      <c r="B267" s="127"/>
      <c r="C267" s="27">
        <f>VLOOKUP(A265,'Sua gia'!$A$7:$D$939,4,0)</f>
        <v>0</v>
      </c>
      <c r="D267" s="27" t="str">
        <f>'Sua gia'!$E$1</f>
        <v>Xingfa</v>
      </c>
      <c r="E267" s="117"/>
      <c r="F267" s="115"/>
      <c r="G267" s="115"/>
      <c r="H267" s="112"/>
      <c r="I267" s="115"/>
      <c r="J267" s="106"/>
      <c r="K267" s="106"/>
      <c r="L267" s="109"/>
      <c r="Q267" s="163"/>
      <c r="R267" s="7"/>
      <c r="S267" s="7"/>
      <c r="AY267" s="26">
        <f>B265</f>
        <v>0</v>
      </c>
    </row>
    <row r="268" spans="1:51" s="26" customFormat="1" ht="108" customHeight="1">
      <c r="A268" s="118">
        <v>87</v>
      </c>
      <c r="B268" s="125">
        <f>VLOOKUP(A268,'Sua gia'!$A$7:$C$569,3,0)</f>
        <v>0</v>
      </c>
      <c r="C268" s="128"/>
      <c r="D268" s="128"/>
      <c r="E268" s="25" t="s">
        <v>44</v>
      </c>
      <c r="F268" s="113">
        <f>VLOOKUP(A268,'Sua gia'!$A$7:$I$569,5,0)</f>
        <v>0</v>
      </c>
      <c r="G268" s="113">
        <f>VLOOKUP(A268,'Sua gia'!$A$7:$I$569,6,0)</f>
        <v>0</v>
      </c>
      <c r="H268" s="110">
        <f>F268*G268/1000000</f>
        <v>0</v>
      </c>
      <c r="I268" s="113">
        <f>VLOOKUP(A268,'Sua gia'!$A$7:$I$569,8,0)</f>
        <v>0</v>
      </c>
      <c r="J268" s="104">
        <f>VLOOKUP(A268,'Sua gia'!$A$7:$I$569,9,0)*(1+'Sua gia'!$E$2/100)</f>
        <v>0</v>
      </c>
      <c r="K268" s="104">
        <f>Q268*($N$8+$R$6/100)</f>
        <v>0</v>
      </c>
      <c r="L268" s="107">
        <f>(H268*J268+K268)*I268</f>
        <v>0</v>
      </c>
      <c r="Q268" s="163"/>
      <c r="R268" s="65"/>
      <c r="S268" s="65"/>
      <c r="AY268" s="26">
        <f>B268</f>
        <v>0</v>
      </c>
    </row>
    <row r="269" spans="1:51" s="1" customFormat="1" ht="75" customHeight="1">
      <c r="A269" s="119"/>
      <c r="B269" s="126"/>
      <c r="C269" s="129"/>
      <c r="D269" s="129"/>
      <c r="E269" s="116" t="str">
        <f>'Sua gia'!$H$1</f>
        <v>Kính dán 6.38 trắng trong</v>
      </c>
      <c r="F269" s="114"/>
      <c r="G269" s="114"/>
      <c r="H269" s="111"/>
      <c r="I269" s="114"/>
      <c r="J269" s="105"/>
      <c r="K269" s="105"/>
      <c r="L269" s="108"/>
      <c r="M269" s="21"/>
      <c r="O269" s="21"/>
      <c r="P269" s="21"/>
      <c r="Q269" s="163"/>
      <c r="R269" s="66"/>
      <c r="S269" s="66"/>
      <c r="T269" s="21"/>
      <c r="U269" s="21"/>
      <c r="V269" s="21"/>
      <c r="W269" s="21"/>
      <c r="X269" s="21"/>
      <c r="Y269" s="21"/>
      <c r="Z269" s="21"/>
      <c r="AA269" s="21"/>
      <c r="AB269" s="21"/>
      <c r="AY269" s="26">
        <f>B268</f>
        <v>0</v>
      </c>
    </row>
    <row r="270" spans="1:51" s="1" customFormat="1" ht="33" customHeight="1" thickBot="1">
      <c r="A270" s="120"/>
      <c r="B270" s="127"/>
      <c r="C270" s="27">
        <f>VLOOKUP(A268,'Sua gia'!$A$7:$D$939,4,0)</f>
        <v>0</v>
      </c>
      <c r="D270" s="27" t="str">
        <f>'Sua gia'!$E$1</f>
        <v>Xingfa</v>
      </c>
      <c r="E270" s="117"/>
      <c r="F270" s="115"/>
      <c r="G270" s="115"/>
      <c r="H270" s="112"/>
      <c r="I270" s="115"/>
      <c r="J270" s="106"/>
      <c r="K270" s="106"/>
      <c r="L270" s="109"/>
      <c r="Q270" s="163"/>
      <c r="R270" s="7"/>
      <c r="S270" s="7"/>
      <c r="AY270" s="26">
        <f>B268</f>
        <v>0</v>
      </c>
    </row>
    <row r="271" spans="1:51" s="26" customFormat="1" ht="108" customHeight="1">
      <c r="A271" s="118">
        <v>88</v>
      </c>
      <c r="B271" s="125">
        <f>VLOOKUP(A271,'Sua gia'!$A$7:$C$569,3,0)</f>
        <v>0</v>
      </c>
      <c r="C271" s="128"/>
      <c r="D271" s="128"/>
      <c r="E271" s="25" t="s">
        <v>20</v>
      </c>
      <c r="F271" s="113">
        <f>VLOOKUP(A271,'Sua gia'!$A$7:$I$569,5,0)</f>
        <v>0</v>
      </c>
      <c r="G271" s="113">
        <f>VLOOKUP(A271,'Sua gia'!$A$7:$I$569,6,0)</f>
        <v>0</v>
      </c>
      <c r="H271" s="110">
        <f>F271*G271/1000000</f>
        <v>0</v>
      </c>
      <c r="I271" s="113">
        <f>VLOOKUP(A271,'Sua gia'!$A$7:$I$569,8,0)</f>
        <v>0</v>
      </c>
      <c r="J271" s="104">
        <f>VLOOKUP(A271,'Sua gia'!$A$7:$I$569,9,0)*(1+'Sua gia'!$E$2/100)</f>
        <v>0</v>
      </c>
      <c r="K271" s="104">
        <f>Q271*($N$8+$R$6/100)</f>
        <v>0</v>
      </c>
      <c r="L271" s="107">
        <f>(H271*J271+K271)*I271</f>
        <v>0</v>
      </c>
      <c r="Q271" s="163"/>
      <c r="R271" s="65"/>
      <c r="S271" s="65"/>
      <c r="AY271" s="26">
        <f>B271</f>
        <v>0</v>
      </c>
    </row>
    <row r="272" spans="1:51" s="1" customFormat="1" ht="75" customHeight="1">
      <c r="A272" s="119"/>
      <c r="B272" s="126"/>
      <c r="C272" s="129"/>
      <c r="D272" s="129"/>
      <c r="E272" s="116" t="str">
        <f>'Sua gia'!$H$1</f>
        <v>Kính dán 6.38 trắng trong</v>
      </c>
      <c r="F272" s="114"/>
      <c r="G272" s="114"/>
      <c r="H272" s="111"/>
      <c r="I272" s="114"/>
      <c r="J272" s="105"/>
      <c r="K272" s="105"/>
      <c r="L272" s="108"/>
      <c r="M272" s="21"/>
      <c r="O272" s="21"/>
      <c r="P272" s="21"/>
      <c r="Q272" s="163"/>
      <c r="R272" s="66"/>
      <c r="S272" s="66"/>
      <c r="T272" s="21"/>
      <c r="U272" s="21"/>
      <c r="V272" s="21"/>
      <c r="W272" s="21"/>
      <c r="X272" s="21"/>
      <c r="Y272" s="21"/>
      <c r="Z272" s="21"/>
      <c r="AA272" s="21"/>
      <c r="AB272" s="21"/>
      <c r="AY272" s="26">
        <f>B271</f>
        <v>0</v>
      </c>
    </row>
    <row r="273" spans="1:51" s="1" customFormat="1" ht="33" customHeight="1" thickBot="1">
      <c r="A273" s="120"/>
      <c r="B273" s="127"/>
      <c r="C273" s="27">
        <f>VLOOKUP(A271,'Sua gia'!$A$7:$D$939,4,0)</f>
        <v>0</v>
      </c>
      <c r="D273" s="27" t="str">
        <f>'Sua gia'!$E$1</f>
        <v>Xingfa</v>
      </c>
      <c r="E273" s="117"/>
      <c r="F273" s="115"/>
      <c r="G273" s="115"/>
      <c r="H273" s="112"/>
      <c r="I273" s="115"/>
      <c r="J273" s="106"/>
      <c r="K273" s="106"/>
      <c r="L273" s="109"/>
      <c r="Q273" s="163"/>
      <c r="R273" s="7"/>
      <c r="S273" s="67"/>
      <c r="AY273" s="26">
        <f>B271</f>
        <v>0</v>
      </c>
    </row>
    <row r="274" spans="1:51" s="26" customFormat="1" ht="108" customHeight="1">
      <c r="A274" s="118">
        <v>89</v>
      </c>
      <c r="B274" s="125">
        <f>VLOOKUP(A274,'Sua gia'!$A$7:$C$569,3,0)</f>
        <v>0</v>
      </c>
      <c r="C274" s="128"/>
      <c r="D274" s="128"/>
      <c r="E274" s="25" t="s">
        <v>46</v>
      </c>
      <c r="F274" s="113">
        <f>VLOOKUP(A274,'Sua gia'!$A$7:$I$569,5,0)</f>
        <v>0</v>
      </c>
      <c r="G274" s="113">
        <f>VLOOKUP(A274,'Sua gia'!$A$7:$I$569,6,0)</f>
        <v>0</v>
      </c>
      <c r="H274" s="110">
        <f>F274*G274/1000000</f>
        <v>0</v>
      </c>
      <c r="I274" s="113">
        <f>VLOOKUP(A274,'Sua gia'!$A$7:$I$569,8,0)</f>
        <v>0</v>
      </c>
      <c r="J274" s="104">
        <f>VLOOKUP(A274,'Sua gia'!$A$7:$I$569,9,0)*(1+'Sua gia'!$E$2/100)</f>
        <v>0</v>
      </c>
      <c r="K274" s="104">
        <f>Q274*($N$8+$R$6/100)</f>
        <v>0</v>
      </c>
      <c r="L274" s="107">
        <f>(H274*J274+K274)*I274</f>
        <v>0</v>
      </c>
      <c r="Q274" s="163"/>
      <c r="R274" s="65"/>
      <c r="S274" s="65"/>
      <c r="AY274" s="26">
        <f>B274</f>
        <v>0</v>
      </c>
    </row>
    <row r="275" spans="1:51" s="1" customFormat="1" ht="75" customHeight="1">
      <c r="A275" s="119"/>
      <c r="B275" s="126"/>
      <c r="C275" s="129"/>
      <c r="D275" s="129"/>
      <c r="E275" s="116" t="str">
        <f>'Sua gia'!$H$1</f>
        <v>Kính dán 6.38 trắng trong</v>
      </c>
      <c r="F275" s="114"/>
      <c r="G275" s="114"/>
      <c r="H275" s="111"/>
      <c r="I275" s="114"/>
      <c r="J275" s="105"/>
      <c r="K275" s="105"/>
      <c r="L275" s="108"/>
      <c r="M275" s="21"/>
      <c r="O275" s="21"/>
      <c r="P275" s="21"/>
      <c r="Q275" s="163"/>
      <c r="R275" s="66"/>
      <c r="S275" s="66"/>
      <c r="T275" s="21"/>
      <c r="U275" s="21"/>
      <c r="V275" s="21"/>
      <c r="W275" s="21"/>
      <c r="X275" s="21"/>
      <c r="Y275" s="21"/>
      <c r="Z275" s="21"/>
      <c r="AA275" s="21"/>
      <c r="AB275" s="21"/>
      <c r="AY275" s="26">
        <f>B274</f>
        <v>0</v>
      </c>
    </row>
    <row r="276" spans="1:51" s="1" customFormat="1" ht="33" customHeight="1" thickBot="1">
      <c r="A276" s="120"/>
      <c r="B276" s="127"/>
      <c r="C276" s="27">
        <f>VLOOKUP(A274,'Sua gia'!$A$7:$D$939,4,0)</f>
        <v>0</v>
      </c>
      <c r="D276" s="27" t="str">
        <f>'Sua gia'!$E$1</f>
        <v>Xingfa</v>
      </c>
      <c r="E276" s="117"/>
      <c r="F276" s="115"/>
      <c r="G276" s="115"/>
      <c r="H276" s="112"/>
      <c r="I276" s="115"/>
      <c r="J276" s="106"/>
      <c r="K276" s="106"/>
      <c r="L276" s="109"/>
      <c r="Q276" s="163"/>
      <c r="R276" s="7"/>
      <c r="S276" s="7"/>
      <c r="AY276" s="26">
        <f>B274</f>
        <v>0</v>
      </c>
    </row>
    <row r="277" spans="1:51" s="26" customFormat="1" ht="108" customHeight="1">
      <c r="A277" s="118">
        <v>90</v>
      </c>
      <c r="B277" s="125">
        <f>VLOOKUP(A277,'Sua gia'!$A$7:$C$569,3,0)</f>
        <v>0</v>
      </c>
      <c r="C277" s="128"/>
      <c r="D277" s="128"/>
      <c r="E277" s="25" t="s">
        <v>44</v>
      </c>
      <c r="F277" s="113">
        <f>VLOOKUP(A277,'Sua gia'!$A$7:$I$569,5,0)</f>
        <v>0</v>
      </c>
      <c r="G277" s="113">
        <f>VLOOKUP(A277,'Sua gia'!$A$7:$I$569,6,0)</f>
        <v>0</v>
      </c>
      <c r="H277" s="110">
        <f>F277*G277/1000000</f>
        <v>0</v>
      </c>
      <c r="I277" s="113">
        <f>VLOOKUP(A277,'Sua gia'!$A$7:$I$569,8,0)</f>
        <v>0</v>
      </c>
      <c r="J277" s="104">
        <f>VLOOKUP(A277,'Sua gia'!$A$7:$I$569,9,0)*(1+'Sua gia'!$E$2/100)</f>
        <v>0</v>
      </c>
      <c r="K277" s="104">
        <f>Q277*($N$8+$R$6/100)</f>
        <v>0</v>
      </c>
      <c r="L277" s="107">
        <f>(H277*J277+K277)*I277</f>
        <v>0</v>
      </c>
      <c r="P277"/>
      <c r="Q277" s="163"/>
      <c r="R277" s="65"/>
      <c r="S277" s="65"/>
      <c r="AY277" s="26">
        <f>B277</f>
        <v>0</v>
      </c>
    </row>
    <row r="278" spans="1:51" s="1" customFormat="1" ht="75" customHeight="1">
      <c r="A278" s="119"/>
      <c r="B278" s="126"/>
      <c r="C278" s="129"/>
      <c r="D278" s="129"/>
      <c r="E278" s="116" t="str">
        <f>'Sua gia'!$H$1</f>
        <v>Kính dán 6.38 trắng trong</v>
      </c>
      <c r="F278" s="114"/>
      <c r="G278" s="114"/>
      <c r="H278" s="111"/>
      <c r="I278" s="114"/>
      <c r="J278" s="105"/>
      <c r="K278" s="105"/>
      <c r="L278" s="108"/>
      <c r="M278" s="21"/>
      <c r="O278"/>
      <c r="P278" s="21"/>
      <c r="Q278" s="163"/>
      <c r="R278" s="66"/>
      <c r="S278" s="66"/>
      <c r="T278" s="21"/>
      <c r="U278" s="21"/>
      <c r="V278" s="21"/>
      <c r="W278" s="21"/>
      <c r="X278" s="21"/>
      <c r="Y278" s="21"/>
      <c r="Z278" s="21"/>
      <c r="AA278" s="21"/>
      <c r="AB278" s="21"/>
      <c r="AY278" s="26">
        <f>B277</f>
        <v>0</v>
      </c>
    </row>
    <row r="279" spans="1:51" s="1" customFormat="1" ht="33" customHeight="1" thickBot="1">
      <c r="A279" s="120"/>
      <c r="B279" s="127"/>
      <c r="C279" s="27">
        <f>VLOOKUP(A277,'Sua gia'!$A$7:$D$939,4,0)</f>
        <v>0</v>
      </c>
      <c r="D279" s="27" t="str">
        <f>'Sua gia'!$E$1</f>
        <v>Xingfa</v>
      </c>
      <c r="E279" s="117"/>
      <c r="F279" s="115"/>
      <c r="G279" s="115"/>
      <c r="H279" s="112"/>
      <c r="I279" s="115"/>
      <c r="J279" s="106"/>
      <c r="K279" s="106"/>
      <c r="L279" s="109"/>
      <c r="Q279" s="163"/>
      <c r="R279" s="7"/>
      <c r="S279" s="7"/>
      <c r="AY279" s="26">
        <f>B277</f>
        <v>0</v>
      </c>
    </row>
    <row r="280" spans="1:51" s="26" customFormat="1" ht="108" customHeight="1">
      <c r="A280" s="118">
        <v>91</v>
      </c>
      <c r="B280" s="125">
        <f>VLOOKUP(A280,'Sua gia'!$A$7:$C$569,3,0)</f>
        <v>0</v>
      </c>
      <c r="C280" s="128"/>
      <c r="D280" s="128"/>
      <c r="E280" s="25" t="s">
        <v>45</v>
      </c>
      <c r="F280" s="113">
        <f>VLOOKUP(A280,'Sua gia'!$A$7:$I$569,5,0)</f>
        <v>0</v>
      </c>
      <c r="G280" s="113">
        <f>VLOOKUP(A280,'Sua gia'!$A$7:$I$569,6,0)</f>
        <v>0</v>
      </c>
      <c r="H280" s="110">
        <f>F280*G280/1000000</f>
        <v>0</v>
      </c>
      <c r="I280" s="113">
        <f>VLOOKUP(A280,'Sua gia'!$A$7:$I$569,8,0)</f>
        <v>0</v>
      </c>
      <c r="J280" s="104">
        <f>VLOOKUP(A280,'Sua gia'!$A$7:$I$569,9,0)*(1+'Sua gia'!$E$2/100)</f>
        <v>0</v>
      </c>
      <c r="K280" s="104">
        <f>Q280*($N$8+$R$6/100)</f>
        <v>0</v>
      </c>
      <c r="L280" s="107">
        <f>(H280*J280+K280)*I280</f>
        <v>0</v>
      </c>
      <c r="P280"/>
      <c r="Q280" s="163"/>
      <c r="R280" s="65"/>
      <c r="S280" s="65"/>
      <c r="AY280" s="26">
        <f>B280</f>
        <v>0</v>
      </c>
    </row>
    <row r="281" spans="1:51" s="1" customFormat="1" ht="75" customHeight="1">
      <c r="A281" s="119"/>
      <c r="B281" s="126"/>
      <c r="C281" s="129"/>
      <c r="D281" s="129"/>
      <c r="E281" s="116" t="str">
        <f>'Sua gia'!$H$1</f>
        <v>Kính dán 6.38 trắng trong</v>
      </c>
      <c r="F281" s="114"/>
      <c r="G281" s="114"/>
      <c r="H281" s="111"/>
      <c r="I281" s="114"/>
      <c r="J281" s="105"/>
      <c r="K281" s="105"/>
      <c r="L281" s="108"/>
      <c r="M281" s="21"/>
      <c r="O281" s="21"/>
      <c r="P281" s="21"/>
      <c r="Q281" s="163"/>
      <c r="R281" s="66"/>
      <c r="S281" s="66"/>
      <c r="T281" s="21"/>
      <c r="U281" s="21"/>
      <c r="V281" s="21"/>
      <c r="W281" s="21"/>
      <c r="X281" s="21"/>
      <c r="Y281" s="21"/>
      <c r="Z281" s="21"/>
      <c r="AA281" s="21"/>
      <c r="AB281" s="21"/>
      <c r="AY281" s="26">
        <f>B280</f>
        <v>0</v>
      </c>
    </row>
    <row r="282" spans="1:51" s="1" customFormat="1" ht="33" customHeight="1" thickBot="1">
      <c r="A282" s="120"/>
      <c r="B282" s="127"/>
      <c r="C282" s="27">
        <f>VLOOKUP(A280,'Sua gia'!$A$7:$D$939,4,0)</f>
        <v>0</v>
      </c>
      <c r="D282" s="27" t="str">
        <f>'Sua gia'!$E$1</f>
        <v>Xingfa</v>
      </c>
      <c r="E282" s="117"/>
      <c r="F282" s="115"/>
      <c r="G282" s="115"/>
      <c r="H282" s="112"/>
      <c r="I282" s="115"/>
      <c r="J282" s="106"/>
      <c r="K282" s="106"/>
      <c r="L282" s="109"/>
      <c r="Q282" s="163"/>
      <c r="R282" s="7"/>
      <c r="S282" s="7"/>
      <c r="AY282" s="26">
        <f>B280</f>
        <v>0</v>
      </c>
    </row>
    <row r="283" spans="1:51" s="26" customFormat="1" ht="108" customHeight="1">
      <c r="A283" s="118">
        <v>92</v>
      </c>
      <c r="B283" s="125">
        <f>VLOOKUP(A283,'Sua gia'!$A$7:$C$569,3,0)</f>
        <v>0</v>
      </c>
      <c r="C283" s="128"/>
      <c r="D283" s="128"/>
      <c r="E283" s="25" t="s">
        <v>44</v>
      </c>
      <c r="F283" s="113">
        <f>VLOOKUP(A283,'Sua gia'!$A$7:$I$569,5,0)</f>
        <v>0</v>
      </c>
      <c r="G283" s="113">
        <f>VLOOKUP(A283,'Sua gia'!$A$7:$I$569,6,0)</f>
        <v>0</v>
      </c>
      <c r="H283" s="110">
        <f>F283*G283/1000000</f>
        <v>0</v>
      </c>
      <c r="I283" s="113">
        <f>VLOOKUP(A283,'Sua gia'!$A$7:$I$569,8,0)</f>
        <v>0</v>
      </c>
      <c r="J283" s="104">
        <f>VLOOKUP(A283,'Sua gia'!$A$7:$I$569,9,0)*(1+'Sua gia'!$E$2/100)</f>
        <v>0</v>
      </c>
      <c r="K283" s="104">
        <f>Q283*($N$8+$R$6/100)</f>
        <v>0</v>
      </c>
      <c r="L283" s="107">
        <f>(H283*J283+K283)*I283</f>
        <v>0</v>
      </c>
      <c r="Q283" s="163"/>
      <c r="R283" s="65"/>
      <c r="S283" s="65"/>
      <c r="AY283" s="26">
        <f>B283</f>
        <v>0</v>
      </c>
    </row>
    <row r="284" spans="1:51" s="1" customFormat="1" ht="75" customHeight="1">
      <c r="A284" s="119"/>
      <c r="B284" s="126"/>
      <c r="C284" s="129"/>
      <c r="D284" s="129"/>
      <c r="E284" s="116" t="str">
        <f>'Sua gia'!$H$1</f>
        <v>Kính dán 6.38 trắng trong</v>
      </c>
      <c r="F284" s="114"/>
      <c r="G284" s="114"/>
      <c r="H284" s="111"/>
      <c r="I284" s="114"/>
      <c r="J284" s="105"/>
      <c r="K284" s="105"/>
      <c r="L284" s="108"/>
      <c r="M284" s="21"/>
      <c r="O284" s="21"/>
      <c r="P284" s="21"/>
      <c r="Q284" s="163"/>
      <c r="R284" s="66"/>
      <c r="S284" s="66"/>
      <c r="T284" s="21"/>
      <c r="U284" s="21"/>
      <c r="V284" s="21"/>
      <c r="W284" s="21"/>
      <c r="X284" s="21"/>
      <c r="Y284" s="21"/>
      <c r="Z284" s="21"/>
      <c r="AA284" s="21"/>
      <c r="AB284" s="21"/>
      <c r="AY284" s="26">
        <f>B283</f>
        <v>0</v>
      </c>
    </row>
    <row r="285" spans="1:51" s="1" customFormat="1" ht="33" customHeight="1" thickBot="1">
      <c r="A285" s="120"/>
      <c r="B285" s="127"/>
      <c r="C285" s="27">
        <f>VLOOKUP(A283,'Sua gia'!$A$7:$D$939,4,0)</f>
        <v>0</v>
      </c>
      <c r="D285" s="27" t="str">
        <f>'Sua gia'!$E$1</f>
        <v>Xingfa</v>
      </c>
      <c r="E285" s="117"/>
      <c r="F285" s="115"/>
      <c r="G285" s="115"/>
      <c r="H285" s="112"/>
      <c r="I285" s="115"/>
      <c r="J285" s="106"/>
      <c r="K285" s="106"/>
      <c r="L285" s="109"/>
      <c r="Q285" s="163"/>
      <c r="R285" s="7"/>
      <c r="S285" s="7"/>
      <c r="AY285" s="26">
        <f>B283</f>
        <v>0</v>
      </c>
    </row>
    <row r="286" spans="1:51" s="26" customFormat="1" ht="108" customHeight="1">
      <c r="A286" s="118">
        <v>93</v>
      </c>
      <c r="B286" s="125">
        <f>VLOOKUP(A286,'Sua gia'!$A$7:$C$569,3,0)</f>
        <v>0</v>
      </c>
      <c r="C286" s="128"/>
      <c r="D286" s="128"/>
      <c r="E286" s="25" t="s">
        <v>44</v>
      </c>
      <c r="F286" s="113">
        <f>VLOOKUP(A286,'Sua gia'!$A$7:$I$569,5,0)</f>
        <v>0</v>
      </c>
      <c r="G286" s="113">
        <f>VLOOKUP(A286,'Sua gia'!$A$7:$I$569,6,0)</f>
        <v>0</v>
      </c>
      <c r="H286" s="110">
        <f>F286*G286/1000000</f>
        <v>0</v>
      </c>
      <c r="I286" s="113">
        <f>VLOOKUP(A286,'Sua gia'!$A$7:$I$569,8,0)</f>
        <v>0</v>
      </c>
      <c r="J286" s="104">
        <f>VLOOKUP(A286,'Sua gia'!$A$7:$I$569,9,0)*(1+'Sua gia'!$E$2/100)</f>
        <v>0</v>
      </c>
      <c r="K286" s="104">
        <f>Q286*($N$8+$R$6/100)</f>
        <v>0</v>
      </c>
      <c r="L286" s="107">
        <f>(H286*J286+K286)*I286</f>
        <v>0</v>
      </c>
      <c r="Q286" s="163"/>
      <c r="R286" s="65"/>
      <c r="S286" s="65"/>
      <c r="AY286" s="26">
        <f>B286</f>
        <v>0</v>
      </c>
    </row>
    <row r="287" spans="1:51" s="1" customFormat="1" ht="75" customHeight="1">
      <c r="A287" s="119"/>
      <c r="B287" s="126"/>
      <c r="C287" s="129"/>
      <c r="D287" s="129"/>
      <c r="E287" s="116" t="str">
        <f>'Sua gia'!$H$1</f>
        <v>Kính dán 6.38 trắng trong</v>
      </c>
      <c r="F287" s="114"/>
      <c r="G287" s="114"/>
      <c r="H287" s="111"/>
      <c r="I287" s="114"/>
      <c r="J287" s="105"/>
      <c r="K287" s="105"/>
      <c r="L287" s="108"/>
      <c r="M287" s="21"/>
      <c r="O287" s="21"/>
      <c r="P287" s="21"/>
      <c r="Q287" s="163"/>
      <c r="R287" s="66"/>
      <c r="S287" s="66"/>
      <c r="T287" s="21"/>
      <c r="U287" s="21"/>
      <c r="V287" s="21"/>
      <c r="W287" s="21"/>
      <c r="X287" s="21"/>
      <c r="Y287" s="21"/>
      <c r="Z287" s="21"/>
      <c r="AA287" s="21"/>
      <c r="AB287" s="21"/>
      <c r="AY287" s="26">
        <f>B286</f>
        <v>0</v>
      </c>
    </row>
    <row r="288" spans="1:51" s="1" customFormat="1" ht="33" customHeight="1" thickBot="1">
      <c r="A288" s="120"/>
      <c r="B288" s="127"/>
      <c r="C288" s="27">
        <f>VLOOKUP(A286,'Sua gia'!$A$7:$D$939,4,0)</f>
        <v>0</v>
      </c>
      <c r="D288" s="27" t="str">
        <f>'Sua gia'!$E$1</f>
        <v>Xingfa</v>
      </c>
      <c r="E288" s="117"/>
      <c r="F288" s="115"/>
      <c r="G288" s="115"/>
      <c r="H288" s="112"/>
      <c r="I288" s="115"/>
      <c r="J288" s="106"/>
      <c r="K288" s="106"/>
      <c r="L288" s="109"/>
      <c r="Q288" s="163"/>
      <c r="R288" s="7"/>
      <c r="S288" s="7"/>
      <c r="AY288" s="26">
        <f>B286</f>
        <v>0</v>
      </c>
    </row>
    <row r="289" spans="1:51" s="26" customFormat="1" ht="108" customHeight="1">
      <c r="A289" s="118">
        <v>94</v>
      </c>
      <c r="B289" s="125">
        <f>VLOOKUP(A289,'Sua gia'!$A$7:$C$569,3,0)</f>
        <v>0</v>
      </c>
      <c r="C289" s="128"/>
      <c r="D289" s="128"/>
      <c r="E289" s="25" t="s">
        <v>45</v>
      </c>
      <c r="F289" s="113">
        <f>VLOOKUP(A289,'Sua gia'!$A$7:$I$569,5,0)</f>
        <v>0</v>
      </c>
      <c r="G289" s="113">
        <f>VLOOKUP(A289,'Sua gia'!$A$7:$I$569,6,0)</f>
        <v>0</v>
      </c>
      <c r="H289" s="110">
        <f>F289*G289/1000000</f>
        <v>0</v>
      </c>
      <c r="I289" s="113">
        <f>VLOOKUP(A289,'Sua gia'!$A$7:$I$569,8,0)</f>
        <v>0</v>
      </c>
      <c r="J289" s="104">
        <f>VLOOKUP(A289,'Sua gia'!$A$7:$I$569,9,0)*(1+'Sua gia'!$E$2/100)</f>
        <v>0</v>
      </c>
      <c r="K289" s="104">
        <f>Q289*($N$8+$R$6/100)</f>
        <v>0</v>
      </c>
      <c r="L289" s="107">
        <f>(H289*J289+K289)*I289</f>
        <v>0</v>
      </c>
      <c r="Q289" s="163"/>
      <c r="R289" s="67"/>
      <c r="S289" s="65"/>
      <c r="AY289" s="26">
        <f>B289</f>
        <v>0</v>
      </c>
    </row>
    <row r="290" spans="1:51" s="1" customFormat="1" ht="75" customHeight="1">
      <c r="A290" s="119"/>
      <c r="B290" s="126"/>
      <c r="C290" s="129"/>
      <c r="D290" s="129"/>
      <c r="E290" s="116" t="str">
        <f>'Sua gia'!$H$1</f>
        <v>Kính dán 6.38 trắng trong</v>
      </c>
      <c r="F290" s="114"/>
      <c r="G290" s="114"/>
      <c r="H290" s="111"/>
      <c r="I290" s="114"/>
      <c r="J290" s="105"/>
      <c r="K290" s="105"/>
      <c r="L290" s="108"/>
      <c r="M290" s="21"/>
      <c r="O290" s="21"/>
      <c r="P290" s="21"/>
      <c r="Q290" s="163"/>
      <c r="R290" s="66"/>
      <c r="S290" s="66"/>
      <c r="T290" s="21"/>
      <c r="U290" s="21"/>
      <c r="V290" s="21"/>
      <c r="W290" s="21"/>
      <c r="X290" s="21"/>
      <c r="Y290" s="21"/>
      <c r="Z290" s="21"/>
      <c r="AA290" s="21"/>
      <c r="AB290" s="21"/>
      <c r="AY290" s="26">
        <f>B289</f>
        <v>0</v>
      </c>
    </row>
    <row r="291" spans="1:51" s="1" customFormat="1" ht="33" customHeight="1" thickBot="1">
      <c r="A291" s="120"/>
      <c r="B291" s="127"/>
      <c r="C291" s="27">
        <f>VLOOKUP(A289,'Sua gia'!$A$7:$D$939,4,0)</f>
        <v>0</v>
      </c>
      <c r="D291" s="27" t="str">
        <f>'Sua gia'!$E$1</f>
        <v>Xingfa</v>
      </c>
      <c r="E291" s="117"/>
      <c r="F291" s="115"/>
      <c r="G291" s="115"/>
      <c r="H291" s="112"/>
      <c r="I291" s="115"/>
      <c r="J291" s="106"/>
      <c r="K291" s="106"/>
      <c r="L291" s="109"/>
      <c r="Q291" s="163"/>
      <c r="R291" s="7"/>
      <c r="S291" s="7"/>
      <c r="AY291" s="26">
        <f>B289</f>
        <v>0</v>
      </c>
    </row>
    <row r="292" spans="1:51" s="26" customFormat="1" ht="108" customHeight="1">
      <c r="A292" s="118">
        <v>95</v>
      </c>
      <c r="B292" s="125">
        <f>VLOOKUP(A292,'Sua gia'!$A$7:$C$569,3,0)</f>
        <v>0</v>
      </c>
      <c r="C292" s="128"/>
      <c r="D292" s="128"/>
      <c r="E292" s="25" t="s">
        <v>46</v>
      </c>
      <c r="F292" s="113">
        <f>VLOOKUP(A292,'Sua gia'!$A$7:$I$569,5,0)</f>
        <v>0</v>
      </c>
      <c r="G292" s="113">
        <f>VLOOKUP(A292,'Sua gia'!$A$7:$I$569,6,0)</f>
        <v>0</v>
      </c>
      <c r="H292" s="110">
        <f>F292*G292/1000000</f>
        <v>0</v>
      </c>
      <c r="I292" s="113">
        <f>VLOOKUP(A292,'Sua gia'!$A$7:$I$569,8,0)</f>
        <v>0</v>
      </c>
      <c r="J292" s="104">
        <f>VLOOKUP(A292,'Sua gia'!$A$7:$I$569,9,0)*(1+'Sua gia'!$E$2/100)</f>
        <v>0</v>
      </c>
      <c r="K292" s="104">
        <f>Q292*($N$8+$R$6/100)</f>
        <v>0</v>
      </c>
      <c r="L292" s="107">
        <f>(H292*J292+K292)*I292</f>
        <v>0</v>
      </c>
      <c r="Q292" s="163"/>
      <c r="R292" s="65"/>
      <c r="S292" s="65"/>
      <c r="AY292" s="26">
        <f>B292</f>
        <v>0</v>
      </c>
    </row>
    <row r="293" spans="1:51" s="1" customFormat="1" ht="75" customHeight="1">
      <c r="A293" s="119"/>
      <c r="B293" s="126"/>
      <c r="C293" s="129"/>
      <c r="D293" s="129"/>
      <c r="E293" s="116" t="str">
        <f>'Sua gia'!$H$1</f>
        <v>Kính dán 6.38 trắng trong</v>
      </c>
      <c r="F293" s="114"/>
      <c r="G293" s="114"/>
      <c r="H293" s="111"/>
      <c r="I293" s="114"/>
      <c r="J293" s="105"/>
      <c r="K293" s="105"/>
      <c r="L293" s="108"/>
      <c r="M293" s="21"/>
      <c r="O293"/>
      <c r="P293" s="21"/>
      <c r="Q293" s="163"/>
      <c r="R293" s="66"/>
      <c r="S293" s="66"/>
      <c r="T293" s="21"/>
      <c r="U293" s="21"/>
      <c r="V293" s="21"/>
      <c r="W293" s="21"/>
      <c r="X293" s="21"/>
      <c r="Y293" s="21"/>
      <c r="Z293" s="21"/>
      <c r="AA293" s="21"/>
      <c r="AB293" s="21"/>
      <c r="AY293" s="26">
        <f>B292</f>
        <v>0</v>
      </c>
    </row>
    <row r="294" spans="1:51" s="1" customFormat="1" ht="33" customHeight="1" thickBot="1">
      <c r="A294" s="120"/>
      <c r="B294" s="127"/>
      <c r="C294" s="27">
        <f>VLOOKUP(A292,'Sua gia'!$A$7:$D$939,4,0)</f>
        <v>0</v>
      </c>
      <c r="D294" s="27" t="str">
        <f>'Sua gia'!$E$1</f>
        <v>Xingfa</v>
      </c>
      <c r="E294" s="117"/>
      <c r="F294" s="115"/>
      <c r="G294" s="115"/>
      <c r="H294" s="112"/>
      <c r="I294" s="115"/>
      <c r="J294" s="106"/>
      <c r="K294" s="106"/>
      <c r="L294" s="109"/>
      <c r="Q294" s="163"/>
      <c r="R294" s="7"/>
      <c r="S294" s="7"/>
      <c r="AY294" s="26">
        <f>B292</f>
        <v>0</v>
      </c>
    </row>
    <row r="295" spans="1:51" s="26" customFormat="1" ht="108" customHeight="1">
      <c r="A295" s="118">
        <v>96</v>
      </c>
      <c r="B295" s="125">
        <f>VLOOKUP(A295,'Sua gia'!$A$7:$C$569,3,0)</f>
        <v>0</v>
      </c>
      <c r="C295" s="128"/>
      <c r="D295" s="128"/>
      <c r="E295" s="25" t="s">
        <v>45</v>
      </c>
      <c r="F295" s="113">
        <f>VLOOKUP(A295,'Sua gia'!$A$7:$I$569,5,0)</f>
        <v>0</v>
      </c>
      <c r="G295" s="113">
        <f>VLOOKUP(A295,'Sua gia'!$A$7:$I$569,6,0)</f>
        <v>0</v>
      </c>
      <c r="H295" s="110">
        <f>F295*G295/1000000</f>
        <v>0</v>
      </c>
      <c r="I295" s="113">
        <f>VLOOKUP(A295,'Sua gia'!$A$7:$I$569,8,0)</f>
        <v>0</v>
      </c>
      <c r="J295" s="104">
        <f>VLOOKUP(A295,'Sua gia'!$A$7:$I$569,9,0)*(1+'Sua gia'!$E$2/100)</f>
        <v>0</v>
      </c>
      <c r="K295" s="104">
        <f>Q295*($N$8+$R$6/100)</f>
        <v>0</v>
      </c>
      <c r="L295" s="107">
        <f>(H295*J295+K295)*I295</f>
        <v>0</v>
      </c>
      <c r="Q295" s="163"/>
      <c r="R295" s="67"/>
      <c r="S295" s="65"/>
      <c r="AY295" s="26">
        <f>B295</f>
        <v>0</v>
      </c>
    </row>
    <row r="296" spans="1:51" s="1" customFormat="1" ht="75" customHeight="1">
      <c r="A296" s="119"/>
      <c r="B296" s="126"/>
      <c r="C296" s="129"/>
      <c r="D296" s="129"/>
      <c r="E296" s="116" t="str">
        <f>'Sua gia'!$H$1</f>
        <v>Kính dán 6.38 trắng trong</v>
      </c>
      <c r="F296" s="114"/>
      <c r="G296" s="114"/>
      <c r="H296" s="111"/>
      <c r="I296" s="114"/>
      <c r="J296" s="105"/>
      <c r="K296" s="105"/>
      <c r="L296" s="108"/>
      <c r="M296" s="21"/>
      <c r="O296" s="21"/>
      <c r="P296" s="21"/>
      <c r="Q296" s="163"/>
      <c r="R296" s="66"/>
      <c r="S296" s="66"/>
      <c r="T296" s="21"/>
      <c r="U296" s="21"/>
      <c r="V296" s="21"/>
      <c r="W296" s="21"/>
      <c r="X296" s="21"/>
      <c r="Y296" s="21"/>
      <c r="Z296" s="21"/>
      <c r="AA296" s="21"/>
      <c r="AB296" s="21"/>
      <c r="AY296" s="26">
        <f>B295</f>
        <v>0</v>
      </c>
    </row>
    <row r="297" spans="1:51" s="1" customFormat="1" ht="33" customHeight="1" thickBot="1">
      <c r="A297" s="120"/>
      <c r="B297" s="127"/>
      <c r="C297" s="27">
        <f>VLOOKUP(A295,'Sua gia'!$A$7:$D$939,4,0)</f>
        <v>0</v>
      </c>
      <c r="D297" s="27" t="str">
        <f>'Sua gia'!$E$1</f>
        <v>Xingfa</v>
      </c>
      <c r="E297" s="117"/>
      <c r="F297" s="115"/>
      <c r="G297" s="115"/>
      <c r="H297" s="112"/>
      <c r="I297" s="115"/>
      <c r="J297" s="106"/>
      <c r="K297" s="106"/>
      <c r="L297" s="109"/>
      <c r="Q297" s="163"/>
      <c r="R297" s="7"/>
      <c r="S297" s="7"/>
      <c r="AY297" s="26">
        <f>B295</f>
        <v>0</v>
      </c>
    </row>
    <row r="298" spans="1:51" s="26" customFormat="1" ht="108" customHeight="1">
      <c r="A298" s="118">
        <v>97</v>
      </c>
      <c r="B298" s="125">
        <f>VLOOKUP(A298,'Sua gia'!$A$7:$C$569,3,0)</f>
        <v>0</v>
      </c>
      <c r="C298" s="128"/>
      <c r="D298" s="128"/>
      <c r="E298" s="25" t="s">
        <v>45</v>
      </c>
      <c r="F298" s="113">
        <f>VLOOKUP(A298,'Sua gia'!$A$7:$I$569,5,0)</f>
        <v>0</v>
      </c>
      <c r="G298" s="113">
        <f>VLOOKUP(A298,'Sua gia'!$A$7:$I$569,6,0)</f>
        <v>0</v>
      </c>
      <c r="H298" s="110">
        <f>F298*G298/1000000</f>
        <v>0</v>
      </c>
      <c r="I298" s="113">
        <f>VLOOKUP(A298,'Sua gia'!$A$7:$I$569,8,0)</f>
        <v>0</v>
      </c>
      <c r="J298" s="104">
        <f>VLOOKUP(A298,'Sua gia'!$A$7:$I$569,9,0)*(1+'Sua gia'!$E$2/100)</f>
        <v>0</v>
      </c>
      <c r="K298" s="104">
        <f>Q298*($N$8+$R$6/100)</f>
        <v>0</v>
      </c>
      <c r="L298" s="107">
        <f>(H298*J298+K298)*I298</f>
        <v>0</v>
      </c>
      <c r="Q298" s="163"/>
      <c r="R298" s="65"/>
      <c r="S298" s="65"/>
      <c r="AY298" s="26">
        <f>B298</f>
        <v>0</v>
      </c>
    </row>
    <row r="299" spans="1:51" s="1" customFormat="1" ht="75" customHeight="1">
      <c r="A299" s="119"/>
      <c r="B299" s="126"/>
      <c r="C299" s="129"/>
      <c r="D299" s="129"/>
      <c r="E299" s="116" t="str">
        <f>'Sua gia'!$H$1</f>
        <v>Kính dán 6.38 trắng trong</v>
      </c>
      <c r="F299" s="114"/>
      <c r="G299" s="114"/>
      <c r="H299" s="111"/>
      <c r="I299" s="114"/>
      <c r="J299" s="105"/>
      <c r="K299" s="105"/>
      <c r="L299" s="108"/>
      <c r="M299" s="21"/>
      <c r="O299" s="21"/>
      <c r="P299" s="21"/>
      <c r="Q299" s="163"/>
      <c r="R299" s="66"/>
      <c r="S299" s="66"/>
      <c r="T299" s="21"/>
      <c r="U299" s="21"/>
      <c r="V299" s="21"/>
      <c r="W299" s="21"/>
      <c r="X299" s="21"/>
      <c r="Y299" s="21"/>
      <c r="Z299" s="21"/>
      <c r="AA299" s="21"/>
      <c r="AB299" s="21"/>
      <c r="AY299" s="26">
        <f>B298</f>
        <v>0</v>
      </c>
    </row>
    <row r="300" spans="1:51" s="1" customFormat="1" ht="33" customHeight="1" thickBot="1">
      <c r="A300" s="120"/>
      <c r="B300" s="127"/>
      <c r="C300" s="27">
        <f>VLOOKUP(A298,'Sua gia'!$A$7:$D$939,4,0)</f>
        <v>0</v>
      </c>
      <c r="D300" s="27" t="str">
        <f>'Sua gia'!$E$1</f>
        <v>Xingfa</v>
      </c>
      <c r="E300" s="117"/>
      <c r="F300" s="115"/>
      <c r="G300" s="115"/>
      <c r="H300" s="112"/>
      <c r="I300" s="115"/>
      <c r="J300" s="106"/>
      <c r="K300" s="106"/>
      <c r="L300" s="109"/>
      <c r="Q300" s="163"/>
      <c r="R300" s="7"/>
      <c r="S300" s="7"/>
      <c r="AY300" s="26">
        <f>B298</f>
        <v>0</v>
      </c>
    </row>
    <row r="301" spans="1:51" s="26" customFormat="1" ht="108" customHeight="1">
      <c r="A301" s="118">
        <v>98</v>
      </c>
      <c r="B301" s="125">
        <f>VLOOKUP(A301,'Sua gia'!$A$7:$C$569,3,0)</f>
        <v>0</v>
      </c>
      <c r="C301" s="128"/>
      <c r="D301" s="128"/>
      <c r="E301" s="25" t="s">
        <v>44</v>
      </c>
      <c r="F301" s="113">
        <f>VLOOKUP(A301,'Sua gia'!$A$7:$I$569,5,0)</f>
        <v>0</v>
      </c>
      <c r="G301" s="113">
        <f>VLOOKUP(A301,'Sua gia'!$A$7:$I$569,6,0)</f>
        <v>0</v>
      </c>
      <c r="H301" s="110">
        <f>F301*G301/1000000</f>
        <v>0</v>
      </c>
      <c r="I301" s="113">
        <f>VLOOKUP(A301,'Sua gia'!$A$7:$I$569,8,0)</f>
        <v>0</v>
      </c>
      <c r="J301" s="104">
        <f>VLOOKUP(A301,'Sua gia'!$A$7:$I$569,9,0)*(1+'Sua gia'!$E$2/100)</f>
        <v>0</v>
      </c>
      <c r="K301" s="104">
        <f>Q301*($N$8+$R$6/100)</f>
        <v>0</v>
      </c>
      <c r="L301" s="107">
        <f>(H301*J301+K301)*I301</f>
        <v>0</v>
      </c>
      <c r="Q301" s="163"/>
      <c r="R301" s="65"/>
      <c r="S301" s="65"/>
      <c r="AY301" s="26">
        <f>B301</f>
        <v>0</v>
      </c>
    </row>
    <row r="302" spans="1:51" s="1" customFormat="1" ht="75" customHeight="1">
      <c r="A302" s="119"/>
      <c r="B302" s="126"/>
      <c r="C302" s="129"/>
      <c r="D302" s="129"/>
      <c r="E302" s="116" t="str">
        <f>'Sua gia'!$H$1</f>
        <v>Kính dán 6.38 trắng trong</v>
      </c>
      <c r="F302" s="114"/>
      <c r="G302" s="114"/>
      <c r="H302" s="111"/>
      <c r="I302" s="114"/>
      <c r="J302" s="105"/>
      <c r="K302" s="105"/>
      <c r="L302" s="108"/>
      <c r="M302" s="21"/>
      <c r="O302" s="21"/>
      <c r="P302" s="21"/>
      <c r="Q302" s="163"/>
      <c r="R302" s="66"/>
      <c r="S302" s="66"/>
      <c r="T302" s="21"/>
      <c r="U302" s="21"/>
      <c r="V302" s="21"/>
      <c r="W302" s="21"/>
      <c r="X302" s="21"/>
      <c r="Y302" s="21"/>
      <c r="Z302" s="21"/>
      <c r="AA302" s="21"/>
      <c r="AB302" s="21"/>
      <c r="AY302" s="26">
        <f>B301</f>
        <v>0</v>
      </c>
    </row>
    <row r="303" spans="1:51" s="1" customFormat="1" ht="33" customHeight="1" thickBot="1">
      <c r="A303" s="120"/>
      <c r="B303" s="127"/>
      <c r="C303" s="27">
        <f>VLOOKUP(A301,'Sua gia'!$A$7:$D$939,4,0)</f>
        <v>0</v>
      </c>
      <c r="D303" s="27" t="str">
        <f>'Sua gia'!$E$1</f>
        <v>Xingfa</v>
      </c>
      <c r="E303" s="117"/>
      <c r="F303" s="115"/>
      <c r="G303" s="115"/>
      <c r="H303" s="112"/>
      <c r="I303" s="115"/>
      <c r="J303" s="106"/>
      <c r="K303" s="106"/>
      <c r="L303" s="109"/>
      <c r="Q303" s="163"/>
      <c r="R303" s="7"/>
      <c r="S303" s="7"/>
      <c r="AY303" s="26">
        <f>B301</f>
        <v>0</v>
      </c>
    </row>
    <row r="304" spans="1:51" s="26" customFormat="1" ht="108" customHeight="1">
      <c r="A304" s="118">
        <v>99</v>
      </c>
      <c r="B304" s="125">
        <f>VLOOKUP(A304,'Sua gia'!$A$7:$C$569,3,0)</f>
        <v>0</v>
      </c>
      <c r="C304" s="128"/>
      <c r="D304" s="128"/>
      <c r="E304" s="25" t="s">
        <v>20</v>
      </c>
      <c r="F304" s="113">
        <f>VLOOKUP(A304,'Sua gia'!$A$7:$I$569,5,0)</f>
        <v>0</v>
      </c>
      <c r="G304" s="113">
        <f>VLOOKUP(A304,'Sua gia'!$A$7:$I$569,6,0)</f>
        <v>0</v>
      </c>
      <c r="H304" s="110">
        <f>F304*G304/1000000</f>
        <v>0</v>
      </c>
      <c r="I304" s="113">
        <f>VLOOKUP(A304,'Sua gia'!$A$7:$I$569,8,0)</f>
        <v>0</v>
      </c>
      <c r="J304" s="104">
        <f>VLOOKUP(A304,'Sua gia'!$A$7:$I$569,9,0)*(1+'Sua gia'!$E$2/100)</f>
        <v>0</v>
      </c>
      <c r="K304" s="104">
        <f>Q304*($N$8+$R$6/100)</f>
        <v>0</v>
      </c>
      <c r="L304" s="107">
        <f>(H304*J304+K304)*I304</f>
        <v>0</v>
      </c>
      <c r="Q304" s="163"/>
      <c r="R304" s="65"/>
      <c r="S304" s="65"/>
      <c r="AY304" s="26">
        <f>B304</f>
        <v>0</v>
      </c>
    </row>
    <row r="305" spans="1:51" s="1" customFormat="1" ht="75" customHeight="1">
      <c r="A305" s="119"/>
      <c r="B305" s="126"/>
      <c r="C305" s="129"/>
      <c r="D305" s="129"/>
      <c r="E305" s="116" t="str">
        <f>'Sua gia'!$H$1</f>
        <v>Kính dán 6.38 trắng trong</v>
      </c>
      <c r="F305" s="114"/>
      <c r="G305" s="114"/>
      <c r="H305" s="111"/>
      <c r="I305" s="114"/>
      <c r="J305" s="105"/>
      <c r="K305" s="105"/>
      <c r="L305" s="108"/>
      <c r="M305" s="21"/>
      <c r="O305" s="21"/>
      <c r="P305" s="21"/>
      <c r="Q305" s="163"/>
      <c r="R305" s="66"/>
      <c r="S305" s="66"/>
      <c r="T305" s="21"/>
      <c r="U305" s="21"/>
      <c r="V305" s="21"/>
      <c r="W305" s="21"/>
      <c r="X305" s="21"/>
      <c r="Y305" s="21"/>
      <c r="Z305" s="21"/>
      <c r="AA305" s="21"/>
      <c r="AB305" s="21"/>
      <c r="AY305" s="26">
        <f>B304</f>
        <v>0</v>
      </c>
    </row>
    <row r="306" spans="1:51" s="1" customFormat="1" ht="33" customHeight="1" thickBot="1">
      <c r="A306" s="120"/>
      <c r="B306" s="127"/>
      <c r="C306" s="27">
        <f>VLOOKUP(A304,'Sua gia'!$A$7:$D$939,4,0)</f>
        <v>0</v>
      </c>
      <c r="D306" s="27" t="str">
        <f>'Sua gia'!$E$1</f>
        <v>Xingfa</v>
      </c>
      <c r="E306" s="117"/>
      <c r="F306" s="115"/>
      <c r="G306" s="115"/>
      <c r="H306" s="112"/>
      <c r="I306" s="115"/>
      <c r="J306" s="106"/>
      <c r="K306" s="106"/>
      <c r="L306" s="109"/>
      <c r="Q306" s="163"/>
      <c r="R306" s="7"/>
      <c r="S306" s="67"/>
      <c r="AY306" s="26">
        <f>B304</f>
        <v>0</v>
      </c>
    </row>
    <row r="307" spans="1:51" s="26" customFormat="1" ht="108" customHeight="1">
      <c r="A307" s="118">
        <v>100</v>
      </c>
      <c r="B307" s="125">
        <f>VLOOKUP(A307,'Sua gia'!$A$7:$C$569,3,0)</f>
        <v>0</v>
      </c>
      <c r="C307" s="128"/>
      <c r="D307" s="128"/>
      <c r="E307" s="25" t="s">
        <v>46</v>
      </c>
      <c r="F307" s="113">
        <f>VLOOKUP(A307,'Sua gia'!$A$7:$I$569,5,0)</f>
        <v>0</v>
      </c>
      <c r="G307" s="113">
        <f>VLOOKUP(A307,'Sua gia'!$A$7:$I$569,6,0)</f>
        <v>0</v>
      </c>
      <c r="H307" s="110">
        <f>F307*G307/1000000</f>
        <v>0</v>
      </c>
      <c r="I307" s="113">
        <f>VLOOKUP(A307,'Sua gia'!$A$7:$I$569,8,0)</f>
        <v>0</v>
      </c>
      <c r="J307" s="104">
        <f>VLOOKUP(A307,'Sua gia'!$A$7:$I$569,9,0)*(1+'Sua gia'!$E$2/100)</f>
        <v>0</v>
      </c>
      <c r="K307" s="104">
        <f>Q307*($N$8+$R$6/100)</f>
        <v>0</v>
      </c>
      <c r="L307" s="107">
        <f>(H307*J307+K307)*I307</f>
        <v>0</v>
      </c>
      <c r="Q307" s="163"/>
      <c r="R307" s="65"/>
      <c r="S307" s="65"/>
      <c r="AY307" s="26">
        <f>B307</f>
        <v>0</v>
      </c>
    </row>
    <row r="308" spans="1:51" s="1" customFormat="1" ht="75" customHeight="1">
      <c r="A308" s="119"/>
      <c r="B308" s="126"/>
      <c r="C308" s="129"/>
      <c r="D308" s="129"/>
      <c r="E308" s="116" t="str">
        <f>'Sua gia'!$H$1</f>
        <v>Kính dán 6.38 trắng trong</v>
      </c>
      <c r="F308" s="114"/>
      <c r="G308" s="114"/>
      <c r="H308" s="111"/>
      <c r="I308" s="114"/>
      <c r="J308" s="105"/>
      <c r="K308" s="105"/>
      <c r="L308" s="108"/>
      <c r="M308" s="21"/>
      <c r="O308" s="21"/>
      <c r="P308" s="21"/>
      <c r="Q308" s="163"/>
      <c r="R308" s="66"/>
      <c r="S308" s="66"/>
      <c r="T308" s="21"/>
      <c r="U308" s="21"/>
      <c r="V308" s="21"/>
      <c r="W308" s="21"/>
      <c r="X308" s="21"/>
      <c r="Y308" s="21"/>
      <c r="Z308" s="21"/>
      <c r="AA308" s="21"/>
      <c r="AB308" s="21"/>
      <c r="AY308" s="26">
        <f>B307</f>
        <v>0</v>
      </c>
    </row>
    <row r="309" spans="1:51" s="1" customFormat="1" ht="33" customHeight="1" thickBot="1">
      <c r="A309" s="120"/>
      <c r="B309" s="127"/>
      <c r="C309" s="27">
        <f>VLOOKUP(A307,'Sua gia'!$A$7:$D$939,4,0)</f>
        <v>0</v>
      </c>
      <c r="D309" s="27" t="str">
        <f>'Sua gia'!$E$1</f>
        <v>Xingfa</v>
      </c>
      <c r="E309" s="117"/>
      <c r="F309" s="115"/>
      <c r="G309" s="115"/>
      <c r="H309" s="112"/>
      <c r="I309" s="115"/>
      <c r="J309" s="106"/>
      <c r="K309" s="106"/>
      <c r="L309" s="109"/>
      <c r="Q309" s="163"/>
      <c r="R309" s="7"/>
      <c r="S309" s="7"/>
      <c r="AY309" s="26">
        <f>B307</f>
        <v>0</v>
      </c>
    </row>
    <row r="310" spans="1:51" s="26" customFormat="1" ht="108" customHeight="1">
      <c r="A310" s="118">
        <v>101</v>
      </c>
      <c r="B310" s="125">
        <f>VLOOKUP(A310,'Sua gia'!$A$7:$C$569,3,0)</f>
        <v>0</v>
      </c>
      <c r="C310" s="128"/>
      <c r="D310" s="128"/>
      <c r="E310" s="25" t="s">
        <v>44</v>
      </c>
      <c r="F310" s="113">
        <f>VLOOKUP(A310,'Sua gia'!$A$7:$I$569,5,0)</f>
        <v>0</v>
      </c>
      <c r="G310" s="113">
        <f>VLOOKUP(A310,'Sua gia'!$A$7:$I$569,6,0)</f>
        <v>0</v>
      </c>
      <c r="H310" s="110">
        <f>F310*G310/1000000</f>
        <v>0</v>
      </c>
      <c r="I310" s="113">
        <f>VLOOKUP(A310,'Sua gia'!$A$7:$I$569,8,0)</f>
        <v>0</v>
      </c>
      <c r="J310" s="104">
        <f>VLOOKUP(A310,'Sua gia'!$A$7:$I$569,9,0)*(1+'Sua gia'!$E$2/100)</f>
        <v>0</v>
      </c>
      <c r="K310" s="104">
        <f>Q310*($N$8+$R$6/100)</f>
        <v>0</v>
      </c>
      <c r="L310" s="107">
        <f>(H310*J310+K310)*I310</f>
        <v>0</v>
      </c>
      <c r="P310"/>
      <c r="Q310" s="163"/>
      <c r="R310" s="65"/>
      <c r="S310" s="65"/>
      <c r="AY310" s="26">
        <f>B310</f>
        <v>0</v>
      </c>
    </row>
    <row r="311" spans="1:51" s="1" customFormat="1" ht="75" customHeight="1">
      <c r="A311" s="119"/>
      <c r="B311" s="126"/>
      <c r="C311" s="129"/>
      <c r="D311" s="129"/>
      <c r="E311" s="116" t="str">
        <f>'Sua gia'!$H$1</f>
        <v>Kính dán 6.38 trắng trong</v>
      </c>
      <c r="F311" s="114"/>
      <c r="G311" s="114"/>
      <c r="H311" s="111"/>
      <c r="I311" s="114"/>
      <c r="J311" s="105"/>
      <c r="K311" s="105"/>
      <c r="L311" s="108"/>
      <c r="M311" s="21"/>
      <c r="O311"/>
      <c r="P311" s="21"/>
      <c r="Q311" s="163"/>
      <c r="R311" s="66"/>
      <c r="S311" s="66"/>
      <c r="T311" s="21"/>
      <c r="U311" s="21"/>
      <c r="V311" s="21"/>
      <c r="W311" s="21"/>
      <c r="X311" s="21"/>
      <c r="Y311" s="21"/>
      <c r="Z311" s="21"/>
      <c r="AA311" s="21"/>
      <c r="AB311" s="21"/>
      <c r="AY311" s="26">
        <f>B310</f>
        <v>0</v>
      </c>
    </row>
    <row r="312" spans="1:51" s="1" customFormat="1" ht="33" customHeight="1" thickBot="1">
      <c r="A312" s="120"/>
      <c r="B312" s="127"/>
      <c r="C312" s="27">
        <f>VLOOKUP(A310,'Sua gia'!$A$7:$D$939,4,0)</f>
        <v>0</v>
      </c>
      <c r="D312" s="27" t="str">
        <f>'Sua gia'!$E$1</f>
        <v>Xingfa</v>
      </c>
      <c r="E312" s="117"/>
      <c r="F312" s="115"/>
      <c r="G312" s="115"/>
      <c r="H312" s="112"/>
      <c r="I312" s="115"/>
      <c r="J312" s="106"/>
      <c r="K312" s="106"/>
      <c r="L312" s="109"/>
      <c r="Q312" s="163"/>
      <c r="R312" s="7"/>
      <c r="S312" s="7"/>
      <c r="AY312" s="26">
        <f>B310</f>
        <v>0</v>
      </c>
    </row>
    <row r="313" spans="1:51" s="26" customFormat="1" ht="108" customHeight="1">
      <c r="A313" s="118">
        <v>102</v>
      </c>
      <c r="B313" s="125">
        <f>VLOOKUP(A313,'Sua gia'!$A$7:$C$569,3,0)</f>
        <v>0</v>
      </c>
      <c r="C313" s="128"/>
      <c r="D313" s="128"/>
      <c r="E313" s="25" t="s">
        <v>45</v>
      </c>
      <c r="F313" s="113">
        <f>VLOOKUP(A313,'Sua gia'!$A$7:$I$569,5,0)</f>
        <v>0</v>
      </c>
      <c r="G313" s="113">
        <f>VLOOKUP(A313,'Sua gia'!$A$7:$I$569,6,0)</f>
        <v>0</v>
      </c>
      <c r="H313" s="110">
        <f>F313*G313/1000000</f>
        <v>0</v>
      </c>
      <c r="I313" s="113">
        <f>VLOOKUP(A313,'Sua gia'!$A$7:$I$569,8,0)</f>
        <v>0</v>
      </c>
      <c r="J313" s="104">
        <f>VLOOKUP(A313,'Sua gia'!$A$7:$I$569,9,0)*(1+'Sua gia'!$E$2/100)</f>
        <v>0</v>
      </c>
      <c r="K313" s="104">
        <f>Q313*($N$8+$R$6/100)</f>
        <v>0</v>
      </c>
      <c r="L313" s="107">
        <f>(H313*J313+K313)*I313</f>
        <v>0</v>
      </c>
      <c r="P313"/>
      <c r="Q313" s="163"/>
      <c r="R313" s="65"/>
      <c r="S313" s="65"/>
      <c r="AY313" s="26">
        <f>B313</f>
        <v>0</v>
      </c>
    </row>
    <row r="314" spans="1:51" s="1" customFormat="1" ht="75" customHeight="1">
      <c r="A314" s="119"/>
      <c r="B314" s="126"/>
      <c r="C314" s="129"/>
      <c r="D314" s="129"/>
      <c r="E314" s="116" t="str">
        <f>'Sua gia'!$H$1</f>
        <v>Kính dán 6.38 trắng trong</v>
      </c>
      <c r="F314" s="114"/>
      <c r="G314" s="114"/>
      <c r="H314" s="111"/>
      <c r="I314" s="114"/>
      <c r="J314" s="105"/>
      <c r="K314" s="105"/>
      <c r="L314" s="108"/>
      <c r="M314" s="21"/>
      <c r="O314" s="21"/>
      <c r="P314" s="21"/>
      <c r="Q314" s="163"/>
      <c r="R314" s="66"/>
      <c r="S314" s="66"/>
      <c r="T314" s="21"/>
      <c r="U314" s="21"/>
      <c r="V314" s="21"/>
      <c r="W314" s="21"/>
      <c r="X314" s="21"/>
      <c r="Y314" s="21"/>
      <c r="Z314" s="21"/>
      <c r="AA314" s="21"/>
      <c r="AB314" s="21"/>
      <c r="AY314" s="26">
        <f>B313</f>
        <v>0</v>
      </c>
    </row>
    <row r="315" spans="1:51" s="1" customFormat="1" ht="33" customHeight="1" thickBot="1">
      <c r="A315" s="120"/>
      <c r="B315" s="127"/>
      <c r="C315" s="27">
        <f>VLOOKUP(A313,'Sua gia'!$A$7:$D$939,4,0)</f>
        <v>0</v>
      </c>
      <c r="D315" s="27" t="str">
        <f>'Sua gia'!$E$1</f>
        <v>Xingfa</v>
      </c>
      <c r="E315" s="117"/>
      <c r="F315" s="115"/>
      <c r="G315" s="115"/>
      <c r="H315" s="112"/>
      <c r="I315" s="115"/>
      <c r="J315" s="106"/>
      <c r="K315" s="106"/>
      <c r="L315" s="109"/>
      <c r="Q315" s="163"/>
      <c r="R315" s="7"/>
      <c r="S315" s="7"/>
      <c r="AY315" s="26">
        <f>B313</f>
        <v>0</v>
      </c>
    </row>
    <row r="316" spans="1:51" s="26" customFormat="1" ht="108" customHeight="1">
      <c r="A316" s="118">
        <v>103</v>
      </c>
      <c r="B316" s="125">
        <f>VLOOKUP(A316,'Sua gia'!$A$7:$C$569,3,0)</f>
        <v>0</v>
      </c>
      <c r="C316" s="128"/>
      <c r="D316" s="128"/>
      <c r="E316" s="25" t="s">
        <v>44</v>
      </c>
      <c r="F316" s="113">
        <f>VLOOKUP(A316,'Sua gia'!$A$7:$I$569,5,0)</f>
        <v>0</v>
      </c>
      <c r="G316" s="113">
        <f>VLOOKUP(A316,'Sua gia'!$A$7:$I$569,6,0)</f>
        <v>0</v>
      </c>
      <c r="H316" s="110">
        <f>F316*G316/1000000</f>
        <v>0</v>
      </c>
      <c r="I316" s="113">
        <f>VLOOKUP(A316,'Sua gia'!$A$7:$I$569,8,0)</f>
        <v>0</v>
      </c>
      <c r="J316" s="104">
        <f>VLOOKUP(A316,'Sua gia'!$A$7:$I$569,9,0)*(1+'Sua gia'!$E$2/100)</f>
        <v>0</v>
      </c>
      <c r="K316" s="104">
        <f>Q316*($N$8+$R$6/100)</f>
        <v>0</v>
      </c>
      <c r="L316" s="107">
        <f>(H316*J316+K316)*I316</f>
        <v>0</v>
      </c>
      <c r="Q316" s="163"/>
      <c r="R316" s="65"/>
      <c r="S316" s="65"/>
      <c r="AY316" s="26">
        <f>B316</f>
        <v>0</v>
      </c>
    </row>
    <row r="317" spans="1:51" s="1" customFormat="1" ht="75" customHeight="1">
      <c r="A317" s="119"/>
      <c r="B317" s="126"/>
      <c r="C317" s="129"/>
      <c r="D317" s="129"/>
      <c r="E317" s="116" t="str">
        <f>'Sua gia'!$H$1</f>
        <v>Kính dán 6.38 trắng trong</v>
      </c>
      <c r="F317" s="114"/>
      <c r="G317" s="114"/>
      <c r="H317" s="111"/>
      <c r="I317" s="114"/>
      <c r="J317" s="105"/>
      <c r="K317" s="105"/>
      <c r="L317" s="108"/>
      <c r="M317" s="21"/>
      <c r="O317" s="21"/>
      <c r="P317" s="21"/>
      <c r="Q317" s="163"/>
      <c r="R317" s="66"/>
      <c r="S317" s="66"/>
      <c r="T317" s="21"/>
      <c r="U317" s="21"/>
      <c r="V317" s="21"/>
      <c r="W317" s="21"/>
      <c r="X317" s="21"/>
      <c r="Y317" s="21"/>
      <c r="Z317" s="21"/>
      <c r="AA317" s="21"/>
      <c r="AB317" s="21"/>
      <c r="AY317" s="26">
        <f>B316</f>
        <v>0</v>
      </c>
    </row>
    <row r="318" spans="1:51" s="1" customFormat="1" ht="33" customHeight="1" thickBot="1">
      <c r="A318" s="120"/>
      <c r="B318" s="127"/>
      <c r="C318" s="27">
        <f>VLOOKUP(A316,'Sua gia'!$A$7:$D$939,4,0)</f>
        <v>0</v>
      </c>
      <c r="D318" s="27" t="str">
        <f>'Sua gia'!$E$1</f>
        <v>Xingfa</v>
      </c>
      <c r="E318" s="117"/>
      <c r="F318" s="115"/>
      <c r="G318" s="115"/>
      <c r="H318" s="112"/>
      <c r="I318" s="115"/>
      <c r="J318" s="106"/>
      <c r="K318" s="106"/>
      <c r="L318" s="109"/>
      <c r="Q318" s="163"/>
      <c r="R318" s="7"/>
      <c r="S318" s="7"/>
      <c r="AY318" s="26">
        <f>B316</f>
        <v>0</v>
      </c>
    </row>
    <row r="319" spans="1:51" s="26" customFormat="1" ht="108" customHeight="1">
      <c r="A319" s="118">
        <v>104</v>
      </c>
      <c r="B319" s="125">
        <f>VLOOKUP(A319,'Sua gia'!$A$7:$C$569,3,0)</f>
        <v>0</v>
      </c>
      <c r="C319" s="128"/>
      <c r="D319" s="128"/>
      <c r="E319" s="25" t="s">
        <v>44</v>
      </c>
      <c r="F319" s="113">
        <f>VLOOKUP(A319,'Sua gia'!$A$7:$I$569,5,0)</f>
        <v>0</v>
      </c>
      <c r="G319" s="113">
        <f>VLOOKUP(A319,'Sua gia'!$A$7:$I$569,6,0)</f>
        <v>0</v>
      </c>
      <c r="H319" s="110">
        <f>F319*G319/1000000</f>
        <v>0</v>
      </c>
      <c r="I319" s="113">
        <f>VLOOKUP(A319,'Sua gia'!$A$7:$I$569,8,0)</f>
        <v>0</v>
      </c>
      <c r="J319" s="104">
        <f>VLOOKUP(A319,'Sua gia'!$A$7:$I$569,9,0)*(1+'Sua gia'!$E$2/100)</f>
        <v>0</v>
      </c>
      <c r="K319" s="104">
        <f>Q319*($N$8+$R$6/100)</f>
        <v>0</v>
      </c>
      <c r="L319" s="107">
        <f>(H319*J319+K319)*I319</f>
        <v>0</v>
      </c>
      <c r="Q319" s="163"/>
      <c r="R319" s="65"/>
      <c r="S319" s="65"/>
      <c r="AY319" s="26">
        <f>B319</f>
        <v>0</v>
      </c>
    </row>
    <row r="320" spans="1:51" s="1" customFormat="1" ht="75" customHeight="1">
      <c r="A320" s="119"/>
      <c r="B320" s="126"/>
      <c r="C320" s="129"/>
      <c r="D320" s="129"/>
      <c r="E320" s="116" t="str">
        <f>'Sua gia'!$H$1</f>
        <v>Kính dán 6.38 trắng trong</v>
      </c>
      <c r="F320" s="114"/>
      <c r="G320" s="114"/>
      <c r="H320" s="111"/>
      <c r="I320" s="114"/>
      <c r="J320" s="105"/>
      <c r="K320" s="105"/>
      <c r="L320" s="108"/>
      <c r="M320" s="21"/>
      <c r="O320" s="21"/>
      <c r="P320" s="21"/>
      <c r="Q320" s="163"/>
      <c r="R320" s="66"/>
      <c r="S320" s="66"/>
      <c r="T320" s="21"/>
      <c r="U320" s="21"/>
      <c r="V320" s="21"/>
      <c r="W320" s="21"/>
      <c r="X320" s="21"/>
      <c r="Y320" s="21"/>
      <c r="Z320" s="21"/>
      <c r="AA320" s="21"/>
      <c r="AB320" s="21"/>
      <c r="AY320" s="26">
        <f>B319</f>
        <v>0</v>
      </c>
    </row>
    <row r="321" spans="1:51" s="1" customFormat="1" ht="33" customHeight="1" thickBot="1">
      <c r="A321" s="120"/>
      <c r="B321" s="127"/>
      <c r="C321" s="27">
        <f>VLOOKUP(A319,'Sua gia'!$A$7:$D$939,4,0)</f>
        <v>0</v>
      </c>
      <c r="D321" s="27" t="str">
        <f>'Sua gia'!$E$1</f>
        <v>Xingfa</v>
      </c>
      <c r="E321" s="117"/>
      <c r="F321" s="115"/>
      <c r="G321" s="115"/>
      <c r="H321" s="112"/>
      <c r="I321" s="115"/>
      <c r="J321" s="106"/>
      <c r="K321" s="106"/>
      <c r="L321" s="109"/>
      <c r="Q321" s="163"/>
      <c r="R321" s="7"/>
      <c r="S321" s="7"/>
      <c r="AY321" s="26">
        <f>B319</f>
        <v>0</v>
      </c>
    </row>
    <row r="322" spans="1:51" s="26" customFormat="1" ht="108" customHeight="1">
      <c r="A322" s="118">
        <v>105</v>
      </c>
      <c r="B322" s="125">
        <f>VLOOKUP(A322,'Sua gia'!$A$7:$C$569,3,0)</f>
        <v>0</v>
      </c>
      <c r="C322" s="128"/>
      <c r="D322" s="128"/>
      <c r="E322" s="25" t="s">
        <v>45</v>
      </c>
      <c r="F322" s="113">
        <f>VLOOKUP(A322,'Sua gia'!$A$7:$I$569,5,0)</f>
        <v>0</v>
      </c>
      <c r="G322" s="113">
        <f>VLOOKUP(A322,'Sua gia'!$A$7:$I$569,6,0)</f>
        <v>0</v>
      </c>
      <c r="H322" s="110">
        <f>F322*G322/1000000</f>
        <v>0</v>
      </c>
      <c r="I322" s="113">
        <f>VLOOKUP(A322,'Sua gia'!$A$7:$I$569,8,0)</f>
        <v>0</v>
      </c>
      <c r="J322" s="104">
        <f>VLOOKUP(A322,'Sua gia'!$A$7:$I$569,9,0)*(1+'Sua gia'!$E$2/100)</f>
        <v>0</v>
      </c>
      <c r="K322" s="104">
        <f>Q322*($N$8+$R$6/100)</f>
        <v>0</v>
      </c>
      <c r="L322" s="107">
        <f>(H322*J322+K322)*I322</f>
        <v>0</v>
      </c>
      <c r="Q322" s="163"/>
      <c r="R322" s="67"/>
      <c r="S322" s="65"/>
      <c r="AY322" s="26">
        <f>B322</f>
        <v>0</v>
      </c>
    </row>
    <row r="323" spans="1:51" s="1" customFormat="1" ht="75" customHeight="1">
      <c r="A323" s="119"/>
      <c r="B323" s="126"/>
      <c r="C323" s="129"/>
      <c r="D323" s="129"/>
      <c r="E323" s="116" t="str">
        <f>'Sua gia'!$H$1</f>
        <v>Kính dán 6.38 trắng trong</v>
      </c>
      <c r="F323" s="114"/>
      <c r="G323" s="114"/>
      <c r="H323" s="111"/>
      <c r="I323" s="114"/>
      <c r="J323" s="105"/>
      <c r="K323" s="105"/>
      <c r="L323" s="108"/>
      <c r="M323" s="21"/>
      <c r="O323" s="21"/>
      <c r="P323" s="21"/>
      <c r="Q323" s="163"/>
      <c r="R323" s="66"/>
      <c r="S323" s="66"/>
      <c r="T323" s="21"/>
      <c r="U323" s="21"/>
      <c r="V323" s="21"/>
      <c r="W323" s="21"/>
      <c r="X323" s="21"/>
      <c r="Y323" s="21"/>
      <c r="Z323" s="21"/>
      <c r="AA323" s="21"/>
      <c r="AB323" s="21"/>
      <c r="AY323" s="26">
        <f>B322</f>
        <v>0</v>
      </c>
    </row>
    <row r="324" spans="1:51" s="1" customFormat="1" ht="33" customHeight="1" thickBot="1">
      <c r="A324" s="120"/>
      <c r="B324" s="127"/>
      <c r="C324" s="27">
        <f>VLOOKUP(A322,'Sua gia'!$A$7:$D$939,4,0)</f>
        <v>0</v>
      </c>
      <c r="D324" s="27" t="str">
        <f>'Sua gia'!$E$1</f>
        <v>Xingfa</v>
      </c>
      <c r="E324" s="117"/>
      <c r="F324" s="115"/>
      <c r="G324" s="115"/>
      <c r="H324" s="112"/>
      <c r="I324" s="115"/>
      <c r="J324" s="106"/>
      <c r="K324" s="106"/>
      <c r="L324" s="109"/>
      <c r="Q324" s="163"/>
      <c r="R324" s="7"/>
      <c r="S324" s="7"/>
      <c r="AY324" s="26">
        <f>B322</f>
        <v>0</v>
      </c>
    </row>
    <row r="325" spans="1:51" s="26" customFormat="1" ht="108" customHeight="1">
      <c r="A325" s="118">
        <v>106</v>
      </c>
      <c r="B325" s="125">
        <f>VLOOKUP(A325,'Sua gia'!$A$7:$C$569,3,0)</f>
        <v>0</v>
      </c>
      <c r="C325" s="128"/>
      <c r="D325" s="128"/>
      <c r="E325" s="25" t="s">
        <v>46</v>
      </c>
      <c r="F325" s="113">
        <f>VLOOKUP(A325,'Sua gia'!$A$7:$I$569,5,0)</f>
        <v>0</v>
      </c>
      <c r="G325" s="113">
        <f>VLOOKUP(A325,'Sua gia'!$A$7:$I$569,6,0)</f>
        <v>0</v>
      </c>
      <c r="H325" s="110">
        <f>F325*G325/1000000</f>
        <v>0</v>
      </c>
      <c r="I325" s="113">
        <f>VLOOKUP(A325,'Sua gia'!$A$7:$I$569,8,0)</f>
        <v>0</v>
      </c>
      <c r="J325" s="104">
        <f>VLOOKUP(A325,'Sua gia'!$A$7:$I$569,9,0)*(1+'Sua gia'!$E$2/100)</f>
        <v>0</v>
      </c>
      <c r="K325" s="104">
        <f>Q325*($N$8+$R$6/100)</f>
        <v>0</v>
      </c>
      <c r="L325" s="107">
        <f>(H325*J325+K325)*I325</f>
        <v>0</v>
      </c>
      <c r="Q325" s="163"/>
      <c r="R325" s="65"/>
      <c r="S325" s="65"/>
      <c r="AY325" s="26">
        <f>B325</f>
        <v>0</v>
      </c>
    </row>
    <row r="326" spans="1:51" s="1" customFormat="1" ht="75" customHeight="1">
      <c r="A326" s="119"/>
      <c r="B326" s="126"/>
      <c r="C326" s="129"/>
      <c r="D326" s="129"/>
      <c r="E326" s="116" t="str">
        <f>'Sua gia'!$H$1</f>
        <v>Kính dán 6.38 trắng trong</v>
      </c>
      <c r="F326" s="114"/>
      <c r="G326" s="114"/>
      <c r="H326" s="111"/>
      <c r="I326" s="114"/>
      <c r="J326" s="105"/>
      <c r="K326" s="105"/>
      <c r="L326" s="108"/>
      <c r="M326" s="21"/>
      <c r="O326"/>
      <c r="P326" s="21"/>
      <c r="Q326" s="163"/>
      <c r="R326" s="66"/>
      <c r="S326" s="66"/>
      <c r="T326" s="21"/>
      <c r="U326" s="21"/>
      <c r="V326" s="21"/>
      <c r="W326" s="21"/>
      <c r="X326" s="21"/>
      <c r="Y326" s="21"/>
      <c r="Z326" s="21"/>
      <c r="AA326" s="21"/>
      <c r="AB326" s="21"/>
      <c r="AY326" s="26">
        <f>B325</f>
        <v>0</v>
      </c>
    </row>
    <row r="327" spans="1:51" s="1" customFormat="1" ht="33" customHeight="1" thickBot="1">
      <c r="A327" s="120"/>
      <c r="B327" s="127"/>
      <c r="C327" s="27">
        <f>VLOOKUP(A325,'Sua gia'!$A$7:$D$939,4,0)</f>
        <v>0</v>
      </c>
      <c r="D327" s="27" t="str">
        <f>'Sua gia'!$E$1</f>
        <v>Xingfa</v>
      </c>
      <c r="E327" s="117"/>
      <c r="F327" s="115"/>
      <c r="G327" s="115"/>
      <c r="H327" s="112"/>
      <c r="I327" s="115"/>
      <c r="J327" s="106"/>
      <c r="K327" s="106"/>
      <c r="L327" s="109"/>
      <c r="Q327" s="163"/>
      <c r="R327" s="7"/>
      <c r="S327" s="7"/>
      <c r="AY327" s="26">
        <f>B325</f>
        <v>0</v>
      </c>
    </row>
    <row r="328" spans="1:51" s="26" customFormat="1" ht="108" customHeight="1">
      <c r="A328" s="118">
        <v>107</v>
      </c>
      <c r="B328" s="125">
        <f>VLOOKUP(A328,'Sua gia'!$A$7:$C$569,3,0)</f>
        <v>0</v>
      </c>
      <c r="C328" s="128"/>
      <c r="D328" s="128"/>
      <c r="E328" s="25" t="s">
        <v>45</v>
      </c>
      <c r="F328" s="113">
        <f>VLOOKUP(A328,'Sua gia'!$A$7:$I$569,5,0)</f>
        <v>0</v>
      </c>
      <c r="G328" s="113">
        <f>VLOOKUP(A328,'Sua gia'!$A$7:$I$569,6,0)</f>
        <v>0</v>
      </c>
      <c r="H328" s="110">
        <f>F328*G328/1000000</f>
        <v>0</v>
      </c>
      <c r="I328" s="113">
        <f>VLOOKUP(A328,'Sua gia'!$A$7:$I$569,8,0)</f>
        <v>0</v>
      </c>
      <c r="J328" s="104">
        <f>VLOOKUP(A328,'Sua gia'!$A$7:$I$569,9,0)*(1+'Sua gia'!$E$2/100)</f>
        <v>0</v>
      </c>
      <c r="K328" s="104">
        <f>Q328*($N$8+$R$6/100)</f>
        <v>0</v>
      </c>
      <c r="L328" s="107">
        <f>(H328*J328+K328)*I328</f>
        <v>0</v>
      </c>
      <c r="Q328" s="163"/>
      <c r="R328" s="67"/>
      <c r="S328" s="65"/>
      <c r="AY328" s="26">
        <f>B328</f>
        <v>0</v>
      </c>
    </row>
    <row r="329" spans="1:51" s="1" customFormat="1" ht="75" customHeight="1">
      <c r="A329" s="119"/>
      <c r="B329" s="126"/>
      <c r="C329" s="129"/>
      <c r="D329" s="129"/>
      <c r="E329" s="116" t="str">
        <f>'Sua gia'!$H$1</f>
        <v>Kính dán 6.38 trắng trong</v>
      </c>
      <c r="F329" s="114"/>
      <c r="G329" s="114"/>
      <c r="H329" s="111"/>
      <c r="I329" s="114"/>
      <c r="J329" s="105"/>
      <c r="K329" s="105"/>
      <c r="L329" s="108"/>
      <c r="M329" s="21"/>
      <c r="O329" s="21"/>
      <c r="P329" s="21"/>
      <c r="Q329" s="163"/>
      <c r="R329" s="66"/>
      <c r="S329" s="66"/>
      <c r="T329" s="21"/>
      <c r="U329" s="21"/>
      <c r="V329" s="21"/>
      <c r="W329" s="21"/>
      <c r="X329" s="21"/>
      <c r="Y329" s="21"/>
      <c r="Z329" s="21"/>
      <c r="AA329" s="21"/>
      <c r="AB329" s="21"/>
      <c r="AY329" s="26">
        <f>B328</f>
        <v>0</v>
      </c>
    </row>
    <row r="330" spans="1:51" s="1" customFormat="1" ht="33" customHeight="1" thickBot="1">
      <c r="A330" s="120"/>
      <c r="B330" s="127"/>
      <c r="C330" s="27">
        <f>VLOOKUP(A328,'Sua gia'!$A$7:$D$939,4,0)</f>
        <v>0</v>
      </c>
      <c r="D330" s="27" t="str">
        <f>'Sua gia'!$E$1</f>
        <v>Xingfa</v>
      </c>
      <c r="E330" s="117"/>
      <c r="F330" s="115"/>
      <c r="G330" s="115"/>
      <c r="H330" s="112"/>
      <c r="I330" s="115"/>
      <c r="J330" s="106"/>
      <c r="K330" s="106"/>
      <c r="L330" s="109"/>
      <c r="Q330" s="163"/>
      <c r="R330" s="7"/>
      <c r="S330" s="7"/>
      <c r="AY330" s="26">
        <f>B328</f>
        <v>0</v>
      </c>
    </row>
    <row r="331" spans="1:51" s="26" customFormat="1" ht="108" customHeight="1">
      <c r="A331" s="118">
        <v>108</v>
      </c>
      <c r="B331" s="125">
        <f>VLOOKUP(A331,'Sua gia'!$A$7:$C$569,3,0)</f>
        <v>0</v>
      </c>
      <c r="C331" s="128"/>
      <c r="D331" s="128"/>
      <c r="E331" s="25" t="s">
        <v>45</v>
      </c>
      <c r="F331" s="113">
        <f>VLOOKUP(A331,'Sua gia'!$A$7:$I$569,5,0)</f>
        <v>0</v>
      </c>
      <c r="G331" s="113">
        <f>VLOOKUP(A331,'Sua gia'!$A$7:$I$569,6,0)</f>
        <v>0</v>
      </c>
      <c r="H331" s="110">
        <f>F331*G331/1000000</f>
        <v>0</v>
      </c>
      <c r="I331" s="113">
        <f>VLOOKUP(A331,'Sua gia'!$A$7:$I$569,8,0)</f>
        <v>0</v>
      </c>
      <c r="J331" s="104">
        <f>VLOOKUP(A331,'Sua gia'!$A$7:$I$569,9,0)*(1+'Sua gia'!$E$2/100)</f>
        <v>0</v>
      </c>
      <c r="K331" s="104">
        <f>Q331*($N$8+$R$6/100)</f>
        <v>0</v>
      </c>
      <c r="L331" s="107">
        <f>(H331*J331+K331)*I331</f>
        <v>0</v>
      </c>
      <c r="Q331" s="163"/>
      <c r="R331" s="65"/>
      <c r="S331" s="65"/>
      <c r="AY331" s="26">
        <f>B331</f>
        <v>0</v>
      </c>
    </row>
    <row r="332" spans="1:51" s="1" customFormat="1" ht="75" customHeight="1">
      <c r="A332" s="119"/>
      <c r="B332" s="126"/>
      <c r="C332" s="129"/>
      <c r="D332" s="129"/>
      <c r="E332" s="116" t="str">
        <f>'Sua gia'!$H$1</f>
        <v>Kính dán 6.38 trắng trong</v>
      </c>
      <c r="F332" s="114"/>
      <c r="G332" s="114"/>
      <c r="H332" s="111"/>
      <c r="I332" s="114"/>
      <c r="J332" s="105"/>
      <c r="K332" s="105"/>
      <c r="L332" s="108"/>
      <c r="M332" s="21"/>
      <c r="O332" s="21"/>
      <c r="P332" s="21"/>
      <c r="Q332" s="163"/>
      <c r="R332" s="66"/>
      <c r="S332" s="66"/>
      <c r="T332" s="21"/>
      <c r="U332" s="21"/>
      <c r="V332" s="21"/>
      <c r="W332" s="21"/>
      <c r="X332" s="21"/>
      <c r="Y332" s="21"/>
      <c r="Z332" s="21"/>
      <c r="AA332" s="21"/>
      <c r="AB332" s="21"/>
      <c r="AY332" s="26">
        <f>B331</f>
        <v>0</v>
      </c>
    </row>
    <row r="333" spans="1:51" s="1" customFormat="1" ht="33" customHeight="1" thickBot="1">
      <c r="A333" s="120"/>
      <c r="B333" s="127"/>
      <c r="C333" s="27">
        <f>VLOOKUP(A331,'Sua gia'!$A$7:$D$939,4,0)</f>
        <v>0</v>
      </c>
      <c r="D333" s="27" t="str">
        <f>'Sua gia'!$E$1</f>
        <v>Xingfa</v>
      </c>
      <c r="E333" s="117"/>
      <c r="F333" s="115"/>
      <c r="G333" s="115"/>
      <c r="H333" s="112"/>
      <c r="I333" s="115"/>
      <c r="J333" s="106"/>
      <c r="K333" s="106"/>
      <c r="L333" s="109"/>
      <c r="Q333" s="163"/>
      <c r="R333" s="7"/>
      <c r="S333" s="7"/>
      <c r="AY333" s="26">
        <f>B331</f>
        <v>0</v>
      </c>
    </row>
    <row r="334" spans="1:51" s="26" customFormat="1" ht="108" customHeight="1">
      <c r="A334" s="118">
        <v>109</v>
      </c>
      <c r="B334" s="125">
        <f>VLOOKUP(A334,'Sua gia'!$A$7:$C$569,3,0)</f>
        <v>0</v>
      </c>
      <c r="C334" s="128"/>
      <c r="D334" s="128"/>
      <c r="E334" s="25" t="s">
        <v>44</v>
      </c>
      <c r="F334" s="113">
        <f>VLOOKUP(A334,'Sua gia'!$A$7:$I$569,5,0)</f>
        <v>0</v>
      </c>
      <c r="G334" s="113">
        <f>VLOOKUP(A334,'Sua gia'!$A$7:$I$569,6,0)</f>
        <v>0</v>
      </c>
      <c r="H334" s="110">
        <f>F334*G334/1000000</f>
        <v>0</v>
      </c>
      <c r="I334" s="113">
        <f>VLOOKUP(A334,'Sua gia'!$A$7:$I$569,8,0)</f>
        <v>0</v>
      </c>
      <c r="J334" s="104">
        <f>VLOOKUP(A334,'Sua gia'!$A$7:$I$569,9,0)*(1+'Sua gia'!$E$2/100)</f>
        <v>0</v>
      </c>
      <c r="K334" s="104">
        <f>Q334*($N$8+$R$6/100)</f>
        <v>0</v>
      </c>
      <c r="L334" s="107">
        <f>(H334*J334+K334)*I334</f>
        <v>0</v>
      </c>
      <c r="Q334" s="163"/>
      <c r="R334" s="65"/>
      <c r="S334" s="65"/>
      <c r="AY334" s="26">
        <f>B334</f>
        <v>0</v>
      </c>
    </row>
    <row r="335" spans="1:51" s="1" customFormat="1" ht="75" customHeight="1">
      <c r="A335" s="119"/>
      <c r="B335" s="126"/>
      <c r="C335" s="129"/>
      <c r="D335" s="129"/>
      <c r="E335" s="116" t="str">
        <f>'Sua gia'!$H$1</f>
        <v>Kính dán 6.38 trắng trong</v>
      </c>
      <c r="F335" s="114"/>
      <c r="G335" s="114"/>
      <c r="H335" s="111"/>
      <c r="I335" s="114"/>
      <c r="J335" s="105"/>
      <c r="K335" s="105"/>
      <c r="L335" s="108"/>
      <c r="M335" s="21"/>
      <c r="O335" s="21"/>
      <c r="P335" s="21"/>
      <c r="Q335" s="163"/>
      <c r="R335" s="66"/>
      <c r="S335" s="66"/>
      <c r="T335" s="21"/>
      <c r="U335" s="21"/>
      <c r="V335" s="21"/>
      <c r="W335" s="21"/>
      <c r="X335" s="21"/>
      <c r="Y335" s="21"/>
      <c r="Z335" s="21"/>
      <c r="AA335" s="21"/>
      <c r="AB335" s="21"/>
      <c r="AY335" s="26">
        <f>B334</f>
        <v>0</v>
      </c>
    </row>
    <row r="336" spans="1:51" s="1" customFormat="1" ht="33" customHeight="1" thickBot="1">
      <c r="A336" s="120"/>
      <c r="B336" s="127"/>
      <c r="C336" s="27">
        <f>VLOOKUP(A334,'Sua gia'!$A$7:$D$939,4,0)</f>
        <v>0</v>
      </c>
      <c r="D336" s="27" t="str">
        <f>'Sua gia'!$E$1</f>
        <v>Xingfa</v>
      </c>
      <c r="E336" s="117"/>
      <c r="F336" s="115"/>
      <c r="G336" s="115"/>
      <c r="H336" s="112"/>
      <c r="I336" s="115"/>
      <c r="J336" s="106"/>
      <c r="K336" s="106"/>
      <c r="L336" s="109"/>
      <c r="Q336" s="163"/>
      <c r="R336" s="7"/>
      <c r="S336" s="7"/>
      <c r="AY336" s="26">
        <f>B334</f>
        <v>0</v>
      </c>
    </row>
    <row r="337" spans="1:51" s="26" customFormat="1" ht="108" customHeight="1">
      <c r="A337" s="118">
        <v>110</v>
      </c>
      <c r="B337" s="125">
        <f>VLOOKUP(A337,'Sua gia'!$A$7:$C$569,3,0)</f>
        <v>0</v>
      </c>
      <c r="C337" s="128"/>
      <c r="D337" s="128"/>
      <c r="E337" s="25" t="s">
        <v>20</v>
      </c>
      <c r="F337" s="113">
        <f>VLOOKUP(A337,'Sua gia'!$A$7:$I$569,5,0)</f>
        <v>0</v>
      </c>
      <c r="G337" s="113">
        <f>VLOOKUP(A337,'Sua gia'!$A$7:$I$569,6,0)</f>
        <v>0</v>
      </c>
      <c r="H337" s="110">
        <f>F337*G337/1000000</f>
        <v>0</v>
      </c>
      <c r="I337" s="113">
        <f>VLOOKUP(A337,'Sua gia'!$A$7:$I$569,8,0)</f>
        <v>0</v>
      </c>
      <c r="J337" s="104">
        <f>VLOOKUP(A337,'Sua gia'!$A$7:$I$569,9,0)*(1+'Sua gia'!$E$2/100)</f>
        <v>0</v>
      </c>
      <c r="K337" s="104">
        <f>Q337*($N$8+$R$6/100)</f>
        <v>0</v>
      </c>
      <c r="L337" s="107">
        <f>(H337*J337+K337)*I337</f>
        <v>0</v>
      </c>
      <c r="Q337" s="163"/>
      <c r="R337" s="65"/>
      <c r="S337" s="65"/>
      <c r="AY337" s="26">
        <f>B337</f>
        <v>0</v>
      </c>
    </row>
    <row r="338" spans="1:51" s="1" customFormat="1" ht="75" customHeight="1">
      <c r="A338" s="119"/>
      <c r="B338" s="126"/>
      <c r="C338" s="129"/>
      <c r="D338" s="129"/>
      <c r="E338" s="116" t="str">
        <f>'Sua gia'!$H$1</f>
        <v>Kính dán 6.38 trắng trong</v>
      </c>
      <c r="F338" s="114"/>
      <c r="G338" s="114"/>
      <c r="H338" s="111"/>
      <c r="I338" s="114"/>
      <c r="J338" s="105"/>
      <c r="K338" s="105"/>
      <c r="L338" s="108"/>
      <c r="M338" s="21"/>
      <c r="O338" s="21"/>
      <c r="P338" s="21"/>
      <c r="Q338" s="163"/>
      <c r="R338" s="66"/>
      <c r="S338" s="66"/>
      <c r="T338" s="21"/>
      <c r="U338" s="21"/>
      <c r="V338" s="21"/>
      <c r="W338" s="21"/>
      <c r="X338" s="21"/>
      <c r="Y338" s="21"/>
      <c r="Z338" s="21"/>
      <c r="AA338" s="21"/>
      <c r="AB338" s="21"/>
      <c r="AY338" s="26">
        <f>B337</f>
        <v>0</v>
      </c>
    </row>
    <row r="339" spans="1:51" s="1" customFormat="1" ht="33" customHeight="1" thickBot="1">
      <c r="A339" s="120"/>
      <c r="B339" s="127"/>
      <c r="C339" s="27">
        <f>VLOOKUP(A337,'Sua gia'!$A$7:$D$939,4,0)</f>
        <v>0</v>
      </c>
      <c r="D339" s="27" t="str">
        <f>'Sua gia'!$E$1</f>
        <v>Xingfa</v>
      </c>
      <c r="E339" s="117"/>
      <c r="F339" s="115"/>
      <c r="G339" s="115"/>
      <c r="H339" s="112"/>
      <c r="I339" s="115"/>
      <c r="J339" s="106"/>
      <c r="K339" s="106"/>
      <c r="L339" s="109"/>
      <c r="Q339" s="163"/>
      <c r="R339" s="7"/>
      <c r="S339" s="67"/>
      <c r="AY339" s="26">
        <f>B337</f>
        <v>0</v>
      </c>
    </row>
    <row r="340" spans="1:51" s="26" customFormat="1" ht="108" customHeight="1">
      <c r="A340" s="118">
        <v>111</v>
      </c>
      <c r="B340" s="125">
        <f>VLOOKUP(A340,'Sua gia'!$A$7:$C$569,3,0)</f>
        <v>0</v>
      </c>
      <c r="C340" s="128"/>
      <c r="D340" s="128"/>
      <c r="E340" s="25" t="s">
        <v>46</v>
      </c>
      <c r="F340" s="113">
        <f>VLOOKUP(A340,'Sua gia'!$A$7:$I$569,5,0)</f>
        <v>0</v>
      </c>
      <c r="G340" s="113">
        <f>VLOOKUP(A340,'Sua gia'!$A$7:$I$569,6,0)</f>
        <v>0</v>
      </c>
      <c r="H340" s="110">
        <f>F340*G340/1000000</f>
        <v>0</v>
      </c>
      <c r="I340" s="113">
        <f>VLOOKUP(A340,'Sua gia'!$A$7:$I$569,8,0)</f>
        <v>0</v>
      </c>
      <c r="J340" s="104">
        <f>VLOOKUP(A340,'Sua gia'!$A$7:$I$569,9,0)*(1+'Sua gia'!$E$2/100)</f>
        <v>0</v>
      </c>
      <c r="K340" s="104">
        <f>Q340*($N$8+$R$6/100)</f>
        <v>0</v>
      </c>
      <c r="L340" s="107">
        <f>(H340*J340+K340)*I340</f>
        <v>0</v>
      </c>
      <c r="Q340" s="163"/>
      <c r="R340" s="65"/>
      <c r="S340" s="65"/>
      <c r="AY340" s="26">
        <f>B340</f>
        <v>0</v>
      </c>
    </row>
    <row r="341" spans="1:51" s="1" customFormat="1" ht="75" customHeight="1">
      <c r="A341" s="119"/>
      <c r="B341" s="126"/>
      <c r="C341" s="129"/>
      <c r="D341" s="129"/>
      <c r="E341" s="116" t="str">
        <f>'Sua gia'!$H$1</f>
        <v>Kính dán 6.38 trắng trong</v>
      </c>
      <c r="F341" s="114"/>
      <c r="G341" s="114"/>
      <c r="H341" s="111"/>
      <c r="I341" s="114"/>
      <c r="J341" s="105"/>
      <c r="K341" s="105"/>
      <c r="L341" s="108"/>
      <c r="M341" s="21"/>
      <c r="O341" s="21"/>
      <c r="P341" s="21"/>
      <c r="Q341" s="163"/>
      <c r="R341" s="66"/>
      <c r="S341" s="66"/>
      <c r="T341" s="21"/>
      <c r="U341" s="21"/>
      <c r="V341" s="21"/>
      <c r="W341" s="21"/>
      <c r="X341" s="21"/>
      <c r="Y341" s="21"/>
      <c r="Z341" s="21"/>
      <c r="AA341" s="21"/>
      <c r="AB341" s="21"/>
      <c r="AY341" s="26">
        <f>B340</f>
        <v>0</v>
      </c>
    </row>
    <row r="342" spans="1:51" s="1" customFormat="1" ht="33" customHeight="1" thickBot="1">
      <c r="A342" s="120"/>
      <c r="B342" s="127"/>
      <c r="C342" s="27">
        <f>VLOOKUP(A340,'Sua gia'!$A$7:$D$939,4,0)</f>
        <v>0</v>
      </c>
      <c r="D342" s="27" t="str">
        <f>'Sua gia'!$E$1</f>
        <v>Xingfa</v>
      </c>
      <c r="E342" s="117"/>
      <c r="F342" s="115"/>
      <c r="G342" s="115"/>
      <c r="H342" s="112"/>
      <c r="I342" s="115"/>
      <c r="J342" s="106"/>
      <c r="K342" s="106"/>
      <c r="L342" s="109"/>
      <c r="Q342" s="163"/>
      <c r="R342" s="7"/>
      <c r="S342" s="7"/>
      <c r="AY342" s="26">
        <f>B340</f>
        <v>0</v>
      </c>
    </row>
    <row r="343" spans="1:51" s="26" customFormat="1" ht="108" customHeight="1">
      <c r="A343" s="118">
        <v>112</v>
      </c>
      <c r="B343" s="125">
        <f>VLOOKUP(A343,'Sua gia'!$A$7:$C$569,3,0)</f>
        <v>0</v>
      </c>
      <c r="C343" s="128"/>
      <c r="D343" s="128"/>
      <c r="E343" s="25" t="s">
        <v>46</v>
      </c>
      <c r="F343" s="113">
        <f>VLOOKUP(A343,'Sua gia'!$A$7:$I$569,5,0)</f>
        <v>0</v>
      </c>
      <c r="G343" s="113">
        <f>VLOOKUP(A343,'Sua gia'!$A$7:$I$569,6,0)</f>
        <v>0</v>
      </c>
      <c r="H343" s="110">
        <f>F343*G343/1000000</f>
        <v>0</v>
      </c>
      <c r="I343" s="113">
        <f>VLOOKUP(A343,'Sua gia'!$A$7:$I$569,8,0)</f>
        <v>0</v>
      </c>
      <c r="J343" s="104">
        <f>VLOOKUP(A343,'Sua gia'!$A$7:$I$569,9,0)*(1+'Sua gia'!$E$2/100)</f>
        <v>0</v>
      </c>
      <c r="K343" s="104">
        <f>Q343*($N$8+$R$6/100)</f>
        <v>0</v>
      </c>
      <c r="L343" s="107">
        <f>(H343*J343+K343)*I343</f>
        <v>0</v>
      </c>
      <c r="Q343" s="163"/>
      <c r="R343" s="65"/>
      <c r="S343" s="65"/>
      <c r="AY343" s="26">
        <f>B343</f>
        <v>0</v>
      </c>
    </row>
    <row r="344" spans="1:51" s="1" customFormat="1" ht="75" customHeight="1">
      <c r="A344" s="119"/>
      <c r="B344" s="126"/>
      <c r="C344" s="129"/>
      <c r="D344" s="129"/>
      <c r="E344" s="116" t="str">
        <f>'Sua gia'!$H$1</f>
        <v>Kính dán 6.38 trắng trong</v>
      </c>
      <c r="F344" s="114"/>
      <c r="G344" s="114"/>
      <c r="H344" s="111"/>
      <c r="I344" s="114"/>
      <c r="J344" s="105"/>
      <c r="K344" s="105"/>
      <c r="L344" s="108"/>
      <c r="M344" s="21"/>
      <c r="O344"/>
      <c r="P344" s="21"/>
      <c r="Q344" s="163"/>
      <c r="R344" s="66"/>
      <c r="S344" s="66"/>
      <c r="T344" s="21"/>
      <c r="U344" s="21"/>
      <c r="V344" s="21"/>
      <c r="W344" s="21"/>
      <c r="X344" s="21"/>
      <c r="Y344" s="21"/>
      <c r="Z344" s="21"/>
      <c r="AA344" s="21"/>
      <c r="AB344" s="21"/>
      <c r="AY344" s="26">
        <f>B343</f>
        <v>0</v>
      </c>
    </row>
    <row r="345" spans="1:51" s="1" customFormat="1" ht="33" customHeight="1" thickBot="1">
      <c r="A345" s="120"/>
      <c r="B345" s="127"/>
      <c r="C345" s="27">
        <f>VLOOKUP(A343,'Sua gia'!$A$7:$D$939,4,0)</f>
        <v>0</v>
      </c>
      <c r="D345" s="27" t="str">
        <f>'Sua gia'!$E$1</f>
        <v>Xingfa</v>
      </c>
      <c r="E345" s="117"/>
      <c r="F345" s="115"/>
      <c r="G345" s="115"/>
      <c r="H345" s="112"/>
      <c r="I345" s="115"/>
      <c r="J345" s="106"/>
      <c r="K345" s="106"/>
      <c r="L345" s="109"/>
      <c r="Q345" s="163"/>
      <c r="R345" s="7"/>
      <c r="S345" s="7"/>
      <c r="AY345" s="26">
        <f>B343</f>
        <v>0</v>
      </c>
    </row>
    <row r="346" spans="1:51" s="26" customFormat="1" ht="108" customHeight="1">
      <c r="A346" s="118">
        <v>113</v>
      </c>
      <c r="B346" s="125">
        <f>VLOOKUP(A346,'Sua gia'!$A$7:$C$569,3,0)</f>
        <v>0</v>
      </c>
      <c r="C346" s="128"/>
      <c r="D346" s="128"/>
      <c r="E346" s="25" t="s">
        <v>45</v>
      </c>
      <c r="F346" s="113">
        <f>VLOOKUP(A346,'Sua gia'!$A$7:$I$569,5,0)</f>
        <v>0</v>
      </c>
      <c r="G346" s="113">
        <f>VLOOKUP(A346,'Sua gia'!$A$7:$I$569,6,0)</f>
        <v>0</v>
      </c>
      <c r="H346" s="110">
        <f>F346*G346/1000000</f>
        <v>0</v>
      </c>
      <c r="I346" s="113">
        <f>VLOOKUP(A346,'Sua gia'!$A$7:$I$569,8,0)</f>
        <v>0</v>
      </c>
      <c r="J346" s="104">
        <f>VLOOKUP(A346,'Sua gia'!$A$7:$I$569,9,0)*(1+'Sua gia'!$E$2/100)</f>
        <v>0</v>
      </c>
      <c r="K346" s="104">
        <f>Q346*($N$8+$R$6/100)</f>
        <v>0</v>
      </c>
      <c r="L346" s="107">
        <f>(H346*J346+K346)*I346</f>
        <v>0</v>
      </c>
      <c r="Q346" s="163"/>
      <c r="R346" s="67"/>
      <c r="S346" s="65"/>
      <c r="AY346" s="26">
        <f>B346</f>
        <v>0</v>
      </c>
    </row>
    <row r="347" spans="1:51" s="1" customFormat="1" ht="75" customHeight="1">
      <c r="A347" s="119"/>
      <c r="B347" s="126"/>
      <c r="C347" s="129"/>
      <c r="D347" s="129"/>
      <c r="E347" s="116" t="str">
        <f>'Sua gia'!$H$1</f>
        <v>Kính dán 6.38 trắng trong</v>
      </c>
      <c r="F347" s="114"/>
      <c r="G347" s="114"/>
      <c r="H347" s="111"/>
      <c r="I347" s="114"/>
      <c r="J347" s="105"/>
      <c r="K347" s="105"/>
      <c r="L347" s="108"/>
      <c r="M347" s="21"/>
      <c r="O347" s="21"/>
      <c r="P347" s="21"/>
      <c r="Q347" s="163"/>
      <c r="R347" s="66"/>
      <c r="S347" s="66"/>
      <c r="T347" s="21"/>
      <c r="U347" s="21"/>
      <c r="V347" s="21"/>
      <c r="W347" s="21"/>
      <c r="X347" s="21"/>
      <c r="Y347" s="21"/>
      <c r="Z347" s="21"/>
      <c r="AA347" s="21"/>
      <c r="AB347" s="21"/>
      <c r="AY347" s="26">
        <f>B346</f>
        <v>0</v>
      </c>
    </row>
    <row r="348" spans="1:51" s="1" customFormat="1" ht="33" customHeight="1" thickBot="1">
      <c r="A348" s="120"/>
      <c r="B348" s="127"/>
      <c r="C348" s="27">
        <f>VLOOKUP(A346,'Sua gia'!$A$7:$D$939,4,0)</f>
        <v>0</v>
      </c>
      <c r="D348" s="27" t="str">
        <f>'Sua gia'!$E$1</f>
        <v>Xingfa</v>
      </c>
      <c r="E348" s="117"/>
      <c r="F348" s="115"/>
      <c r="G348" s="115"/>
      <c r="H348" s="112"/>
      <c r="I348" s="115"/>
      <c r="J348" s="106"/>
      <c r="K348" s="106"/>
      <c r="L348" s="109"/>
      <c r="Q348" s="163"/>
      <c r="R348" s="7"/>
      <c r="S348" s="7"/>
      <c r="AY348" s="26">
        <f>B346</f>
        <v>0</v>
      </c>
    </row>
    <row r="349" spans="1:51" s="26" customFormat="1" ht="108" customHeight="1">
      <c r="A349" s="118">
        <v>114</v>
      </c>
      <c r="B349" s="125">
        <f>VLOOKUP(A349,'Sua gia'!$A$7:$C$569,3,0)</f>
        <v>0</v>
      </c>
      <c r="C349" s="128"/>
      <c r="D349" s="128"/>
      <c r="E349" s="25" t="s">
        <v>45</v>
      </c>
      <c r="F349" s="113">
        <f>VLOOKUP(A349,'Sua gia'!$A$7:$I$569,5,0)</f>
        <v>0</v>
      </c>
      <c r="G349" s="113">
        <f>VLOOKUP(A349,'Sua gia'!$A$7:$I$569,6,0)</f>
        <v>0</v>
      </c>
      <c r="H349" s="110">
        <f>F349*G349/1000000</f>
        <v>0</v>
      </c>
      <c r="I349" s="113">
        <f>VLOOKUP(A349,'Sua gia'!$A$7:$I$569,8,0)</f>
        <v>0</v>
      </c>
      <c r="J349" s="104">
        <f>VLOOKUP(A349,'Sua gia'!$A$7:$I$569,9,0)*(1+'Sua gia'!$E$2/100)</f>
        <v>0</v>
      </c>
      <c r="K349" s="104">
        <f>Q349*($N$8+$R$6/100)</f>
        <v>0</v>
      </c>
      <c r="L349" s="107">
        <f>(H349*J349+K349)*I349</f>
        <v>0</v>
      </c>
      <c r="Q349" s="163"/>
      <c r="R349" s="65"/>
      <c r="S349" s="65"/>
      <c r="AY349" s="26">
        <f>B349</f>
        <v>0</v>
      </c>
    </row>
    <row r="350" spans="1:51" s="1" customFormat="1" ht="75" customHeight="1">
      <c r="A350" s="119"/>
      <c r="B350" s="126"/>
      <c r="C350" s="129"/>
      <c r="D350" s="129"/>
      <c r="E350" s="116" t="str">
        <f>'Sua gia'!$H$1</f>
        <v>Kính dán 6.38 trắng trong</v>
      </c>
      <c r="F350" s="114"/>
      <c r="G350" s="114"/>
      <c r="H350" s="111"/>
      <c r="I350" s="114"/>
      <c r="J350" s="105"/>
      <c r="K350" s="105"/>
      <c r="L350" s="108"/>
      <c r="M350" s="21"/>
      <c r="O350" s="21"/>
      <c r="P350" s="21"/>
      <c r="Q350" s="163"/>
      <c r="R350" s="66"/>
      <c r="S350" s="66"/>
      <c r="T350" s="21"/>
      <c r="U350" s="21"/>
      <c r="V350" s="21"/>
      <c r="W350" s="21"/>
      <c r="X350" s="21"/>
      <c r="Y350" s="21"/>
      <c r="Z350" s="21"/>
      <c r="AA350" s="21"/>
      <c r="AB350" s="21"/>
      <c r="AY350" s="26">
        <f>B349</f>
        <v>0</v>
      </c>
    </row>
    <row r="351" spans="1:51" s="1" customFormat="1" ht="33" customHeight="1" thickBot="1">
      <c r="A351" s="120"/>
      <c r="B351" s="127"/>
      <c r="C351" s="27">
        <f>VLOOKUP(A349,'Sua gia'!$A$7:$D$939,4,0)</f>
        <v>0</v>
      </c>
      <c r="D351" s="27" t="str">
        <f>'Sua gia'!$E$1</f>
        <v>Xingfa</v>
      </c>
      <c r="E351" s="117"/>
      <c r="F351" s="115"/>
      <c r="G351" s="115"/>
      <c r="H351" s="112"/>
      <c r="I351" s="115"/>
      <c r="J351" s="106"/>
      <c r="K351" s="106"/>
      <c r="L351" s="109"/>
      <c r="Q351" s="163"/>
      <c r="R351" s="7"/>
      <c r="S351" s="7"/>
      <c r="AY351" s="26">
        <f>B349</f>
        <v>0</v>
      </c>
    </row>
    <row r="352" spans="1:51" s="26" customFormat="1" ht="108" customHeight="1">
      <c r="A352" s="118">
        <v>115</v>
      </c>
      <c r="B352" s="125">
        <f>VLOOKUP(A352,'Sua gia'!$A$7:$C$569,3,0)</f>
        <v>0</v>
      </c>
      <c r="C352" s="128"/>
      <c r="D352" s="128"/>
      <c r="E352" s="25" t="s">
        <v>44</v>
      </c>
      <c r="F352" s="113">
        <f>VLOOKUP(A352,'Sua gia'!$A$7:$I$569,5,0)</f>
        <v>0</v>
      </c>
      <c r="G352" s="113">
        <f>VLOOKUP(A352,'Sua gia'!$A$7:$I$569,6,0)</f>
        <v>0</v>
      </c>
      <c r="H352" s="110">
        <f>F352*G352/1000000</f>
        <v>0</v>
      </c>
      <c r="I352" s="113">
        <f>VLOOKUP(A352,'Sua gia'!$A$7:$I$569,8,0)</f>
        <v>0</v>
      </c>
      <c r="J352" s="104">
        <f>VLOOKUP(A352,'Sua gia'!$A$7:$I$569,9,0)*(1+'Sua gia'!$E$2/100)</f>
        <v>0</v>
      </c>
      <c r="K352" s="104">
        <f>Q352*($N$8+$R$6/100)</f>
        <v>0</v>
      </c>
      <c r="L352" s="107">
        <f>(H352*J352+K352)*I352</f>
        <v>0</v>
      </c>
      <c r="Q352" s="163"/>
      <c r="R352" s="65"/>
      <c r="S352" s="65"/>
      <c r="AY352" s="26">
        <f>B352</f>
        <v>0</v>
      </c>
    </row>
    <row r="353" spans="1:51" s="1" customFormat="1" ht="75" customHeight="1">
      <c r="A353" s="119"/>
      <c r="B353" s="126"/>
      <c r="C353" s="129"/>
      <c r="D353" s="129"/>
      <c r="E353" s="116" t="str">
        <f>'Sua gia'!$H$1</f>
        <v>Kính dán 6.38 trắng trong</v>
      </c>
      <c r="F353" s="114"/>
      <c r="G353" s="114"/>
      <c r="H353" s="111"/>
      <c r="I353" s="114"/>
      <c r="J353" s="105"/>
      <c r="K353" s="105"/>
      <c r="L353" s="108"/>
      <c r="M353" s="21"/>
      <c r="O353" s="21"/>
      <c r="P353" s="21"/>
      <c r="Q353" s="163"/>
      <c r="R353" s="66"/>
      <c r="S353" s="66"/>
      <c r="T353" s="21"/>
      <c r="U353" s="21"/>
      <c r="V353" s="21"/>
      <c r="W353" s="21"/>
      <c r="X353" s="21"/>
      <c r="Y353" s="21"/>
      <c r="Z353" s="21"/>
      <c r="AA353" s="21"/>
      <c r="AB353" s="21"/>
      <c r="AY353" s="26">
        <f>B352</f>
        <v>0</v>
      </c>
    </row>
    <row r="354" spans="1:51" s="1" customFormat="1" ht="33" customHeight="1" thickBot="1">
      <c r="A354" s="120"/>
      <c r="B354" s="127"/>
      <c r="C354" s="27">
        <f>VLOOKUP(A352,'Sua gia'!$A$7:$D$939,4,0)</f>
        <v>0</v>
      </c>
      <c r="D354" s="27" t="str">
        <f>'Sua gia'!$E$1</f>
        <v>Xingfa</v>
      </c>
      <c r="E354" s="117"/>
      <c r="F354" s="115"/>
      <c r="G354" s="115"/>
      <c r="H354" s="112"/>
      <c r="I354" s="115"/>
      <c r="J354" s="106"/>
      <c r="K354" s="106"/>
      <c r="L354" s="109"/>
      <c r="Q354" s="163"/>
      <c r="R354" s="7"/>
      <c r="S354" s="7"/>
      <c r="AY354" s="26">
        <f>B352</f>
        <v>0</v>
      </c>
    </row>
    <row r="355" spans="1:51" s="26" customFormat="1" ht="108" customHeight="1">
      <c r="A355" s="118">
        <v>116</v>
      </c>
      <c r="B355" s="125">
        <f>VLOOKUP(A355,'Sua gia'!$A$7:$C$569,3,0)</f>
        <v>0</v>
      </c>
      <c r="C355" s="128"/>
      <c r="D355" s="128"/>
      <c r="E355" s="25" t="s">
        <v>20</v>
      </c>
      <c r="F355" s="113">
        <f>VLOOKUP(A355,'Sua gia'!$A$7:$I$569,5,0)</f>
        <v>0</v>
      </c>
      <c r="G355" s="113">
        <f>VLOOKUP(A355,'Sua gia'!$A$7:$I$569,6,0)</f>
        <v>0</v>
      </c>
      <c r="H355" s="110">
        <f>F355*G355/1000000</f>
        <v>0</v>
      </c>
      <c r="I355" s="113">
        <f>VLOOKUP(A355,'Sua gia'!$A$7:$I$569,8,0)</f>
        <v>0</v>
      </c>
      <c r="J355" s="104">
        <f>VLOOKUP(A355,'Sua gia'!$A$7:$I$569,9,0)*(1+'Sua gia'!$E$2/100)</f>
        <v>0</v>
      </c>
      <c r="K355" s="104">
        <f>Q355*($N$8+$R$6/100)</f>
        <v>0</v>
      </c>
      <c r="L355" s="107">
        <f>(H355*J355+K355)*I355</f>
        <v>0</v>
      </c>
      <c r="Q355" s="163"/>
      <c r="R355" s="65"/>
      <c r="S355" s="65"/>
      <c r="AY355" s="26">
        <f>B355</f>
        <v>0</v>
      </c>
    </row>
    <row r="356" spans="1:51" s="1" customFormat="1" ht="75" customHeight="1">
      <c r="A356" s="119"/>
      <c r="B356" s="126"/>
      <c r="C356" s="129"/>
      <c r="D356" s="129"/>
      <c r="E356" s="116" t="str">
        <f>'Sua gia'!$H$1</f>
        <v>Kính dán 6.38 trắng trong</v>
      </c>
      <c r="F356" s="114"/>
      <c r="G356" s="114"/>
      <c r="H356" s="111"/>
      <c r="I356" s="114"/>
      <c r="J356" s="105"/>
      <c r="K356" s="105"/>
      <c r="L356" s="108"/>
      <c r="M356" s="21"/>
      <c r="O356" s="21"/>
      <c r="P356" s="21"/>
      <c r="Q356" s="163"/>
      <c r="R356" s="66"/>
      <c r="S356" s="66"/>
      <c r="T356" s="21"/>
      <c r="U356" s="21"/>
      <c r="V356" s="21"/>
      <c r="W356" s="21"/>
      <c r="X356" s="21"/>
      <c r="Y356" s="21"/>
      <c r="Z356" s="21"/>
      <c r="AA356" s="21"/>
      <c r="AB356" s="21"/>
      <c r="AY356" s="26">
        <f>B355</f>
        <v>0</v>
      </c>
    </row>
    <row r="357" spans="1:51" s="1" customFormat="1" ht="33" customHeight="1" thickBot="1">
      <c r="A357" s="120"/>
      <c r="B357" s="127"/>
      <c r="C357" s="27">
        <f>VLOOKUP(A355,'Sua gia'!$A$7:$D$939,4,0)</f>
        <v>0</v>
      </c>
      <c r="D357" s="27" t="str">
        <f>'Sua gia'!$E$1</f>
        <v>Xingfa</v>
      </c>
      <c r="E357" s="117"/>
      <c r="F357" s="115"/>
      <c r="G357" s="115"/>
      <c r="H357" s="112"/>
      <c r="I357" s="115"/>
      <c r="J357" s="106"/>
      <c r="K357" s="106"/>
      <c r="L357" s="109"/>
      <c r="Q357" s="163"/>
      <c r="R357" s="7"/>
      <c r="S357" s="67"/>
      <c r="AY357" s="26">
        <f>B355</f>
        <v>0</v>
      </c>
    </row>
    <row r="358" spans="1:51" s="26" customFormat="1" ht="108" customHeight="1">
      <c r="A358" s="118">
        <v>117</v>
      </c>
      <c r="B358" s="121">
        <f>VLOOKUP(A358,'Sua gia'!$A$7:$C$569,3,0)</f>
        <v>0</v>
      </c>
      <c r="C358" s="124"/>
      <c r="D358" s="124"/>
      <c r="E358" s="25" t="s">
        <v>46</v>
      </c>
      <c r="F358" s="98">
        <f>VLOOKUP(A358,'Sua gia'!$A$7:$I$569,5,0)</f>
        <v>0</v>
      </c>
      <c r="G358" s="98">
        <f>VLOOKUP(A358,'Sua gia'!$A$7:$I$569,6,0)</f>
        <v>0</v>
      </c>
      <c r="H358" s="95">
        <f>F358*G358/1000000</f>
        <v>0</v>
      </c>
      <c r="I358" s="98">
        <f>VLOOKUP(A358,'Sua gia'!$A$7:$I$569,8,0)</f>
        <v>0</v>
      </c>
      <c r="J358" s="101">
        <f>VLOOKUP(A358,'Sua gia'!$A$7:$I$569,9,0)*(1+'Sua gia'!$E$2/100)</f>
        <v>0</v>
      </c>
      <c r="K358" s="104">
        <f>Q358*($N$8+$R$6/100)</f>
        <v>0</v>
      </c>
      <c r="L358" s="107">
        <f>(H358*J358+K358)*I358</f>
        <v>0</v>
      </c>
      <c r="Q358" s="163"/>
      <c r="R358" s="65"/>
      <c r="S358" s="65"/>
      <c r="AY358" s="26">
        <f>B358</f>
        <v>0</v>
      </c>
    </row>
    <row r="359" spans="1:51" s="26" customFormat="1" ht="75" customHeight="1">
      <c r="A359" s="119"/>
      <c r="B359" s="122"/>
      <c r="C359" s="116"/>
      <c r="D359" s="116"/>
      <c r="E359" s="116" t="str">
        <f>'Sua gia'!$H$1</f>
        <v>Kính dán 6.38 trắng trong</v>
      </c>
      <c r="F359" s="99"/>
      <c r="G359" s="99"/>
      <c r="H359" s="96"/>
      <c r="I359" s="99"/>
      <c r="J359" s="102"/>
      <c r="K359" s="105"/>
      <c r="L359" s="108"/>
      <c r="M359" s="63"/>
      <c r="O359" s="63"/>
      <c r="P359" s="63"/>
      <c r="Q359" s="163"/>
      <c r="R359" s="68"/>
      <c r="S359" s="68"/>
      <c r="T359" s="63"/>
      <c r="U359" s="63"/>
      <c r="V359" s="63"/>
      <c r="W359" s="63"/>
      <c r="X359" s="63"/>
      <c r="Y359" s="63"/>
      <c r="Z359" s="63"/>
      <c r="AA359" s="63"/>
      <c r="AB359" s="63"/>
      <c r="AY359" s="26">
        <f>B358</f>
        <v>0</v>
      </c>
    </row>
    <row r="360" spans="1:51" s="26" customFormat="1" ht="33" customHeight="1" thickBot="1">
      <c r="A360" s="120"/>
      <c r="B360" s="123"/>
      <c r="C360" s="62">
        <f>VLOOKUP(A358,'Sua gia'!$A$7:$D$939,4,0)</f>
        <v>0</v>
      </c>
      <c r="D360" s="62" t="str">
        <f>'Sua gia'!$E$1</f>
        <v>Xingfa</v>
      </c>
      <c r="E360" s="117"/>
      <c r="F360" s="100"/>
      <c r="G360" s="100"/>
      <c r="H360" s="97"/>
      <c r="I360" s="100"/>
      <c r="J360" s="103"/>
      <c r="K360" s="106"/>
      <c r="L360" s="109"/>
      <c r="Q360" s="163"/>
      <c r="R360" s="65"/>
      <c r="S360" s="65"/>
      <c r="AY360" s="26">
        <f>B358</f>
        <v>0</v>
      </c>
    </row>
    <row r="361" spans="1:51" s="26" customFormat="1" ht="108" customHeight="1">
      <c r="A361" s="118">
        <v>118</v>
      </c>
      <c r="B361" s="125">
        <f>VLOOKUP(A361,'Sua gia'!$A$7:$C$569,3,0)</f>
        <v>0</v>
      </c>
      <c r="C361" s="128"/>
      <c r="D361" s="128"/>
      <c r="E361" s="25" t="s">
        <v>44</v>
      </c>
      <c r="F361" s="113">
        <f>VLOOKUP(A361,'Sua gia'!$A$7:$I$569,5,0)</f>
        <v>0</v>
      </c>
      <c r="G361" s="113">
        <f>VLOOKUP(A361,'Sua gia'!$A$7:$I$569,6,0)</f>
        <v>0</v>
      </c>
      <c r="H361" s="110">
        <f>F361*G361/1000000</f>
        <v>0</v>
      </c>
      <c r="I361" s="113">
        <f>VLOOKUP(A361,'Sua gia'!$A$7:$I$569,8,0)</f>
        <v>0</v>
      </c>
      <c r="J361" s="104">
        <f>VLOOKUP(A361,'Sua gia'!$A$7:$I$569,9,0)*(1+'Sua gia'!$E$2/100)</f>
        <v>0</v>
      </c>
      <c r="K361" s="104">
        <f>Q361*($N$8+$R$6/100)</f>
        <v>0</v>
      </c>
      <c r="L361" s="107">
        <f>(H361*J361+K361)*I361</f>
        <v>0</v>
      </c>
      <c r="P361"/>
      <c r="Q361" s="163"/>
      <c r="R361" s="65"/>
      <c r="S361" s="65"/>
      <c r="AY361" s="26">
        <f>B361</f>
        <v>0</v>
      </c>
    </row>
    <row r="362" spans="1:51" s="1" customFormat="1" ht="75" customHeight="1">
      <c r="A362" s="119"/>
      <c r="B362" s="126"/>
      <c r="C362" s="129"/>
      <c r="D362" s="129"/>
      <c r="E362" s="116" t="str">
        <f>'Sua gia'!$H$1</f>
        <v>Kính dán 6.38 trắng trong</v>
      </c>
      <c r="F362" s="114"/>
      <c r="G362" s="114"/>
      <c r="H362" s="111"/>
      <c r="I362" s="114"/>
      <c r="J362" s="105"/>
      <c r="K362" s="105"/>
      <c r="L362" s="108"/>
      <c r="M362" s="21"/>
      <c r="O362"/>
      <c r="P362" s="21"/>
      <c r="Q362" s="163"/>
      <c r="R362" s="66"/>
      <c r="S362" s="66"/>
      <c r="T362" s="21"/>
      <c r="U362" s="21"/>
      <c r="V362" s="21"/>
      <c r="W362" s="21"/>
      <c r="X362" s="21"/>
      <c r="Y362" s="21"/>
      <c r="Z362" s="21"/>
      <c r="AA362" s="21"/>
      <c r="AB362" s="21"/>
      <c r="AY362" s="26">
        <f>B361</f>
        <v>0</v>
      </c>
    </row>
    <row r="363" spans="1:51" s="1" customFormat="1" ht="33" customHeight="1" thickBot="1">
      <c r="A363" s="120"/>
      <c r="B363" s="127"/>
      <c r="C363" s="27">
        <f>VLOOKUP(A361,'Sua gia'!$A$7:$D$939,4,0)</f>
        <v>0</v>
      </c>
      <c r="D363" s="27" t="str">
        <f>'Sua gia'!$E$1</f>
        <v>Xingfa</v>
      </c>
      <c r="E363" s="117"/>
      <c r="F363" s="115"/>
      <c r="G363" s="115"/>
      <c r="H363" s="112"/>
      <c r="I363" s="115"/>
      <c r="J363" s="106"/>
      <c r="K363" s="106"/>
      <c r="L363" s="109"/>
      <c r="Q363" s="163"/>
      <c r="R363" s="7"/>
      <c r="S363" s="7"/>
      <c r="AY363" s="26">
        <f>B361</f>
        <v>0</v>
      </c>
    </row>
    <row r="364" spans="1:51" s="26" customFormat="1" ht="108" customHeight="1">
      <c r="A364" s="118">
        <v>119</v>
      </c>
      <c r="B364" s="125">
        <f>VLOOKUP(A364,'Sua gia'!$A$7:$C$569,3,0)</f>
        <v>0</v>
      </c>
      <c r="C364" s="128"/>
      <c r="D364" s="128"/>
      <c r="E364" s="25" t="s">
        <v>45</v>
      </c>
      <c r="F364" s="113">
        <f>VLOOKUP(A364,'Sua gia'!$A$7:$I$569,5,0)</f>
        <v>0</v>
      </c>
      <c r="G364" s="113">
        <f>VLOOKUP(A364,'Sua gia'!$A$7:$I$569,6,0)</f>
        <v>0</v>
      </c>
      <c r="H364" s="110">
        <f>F364*G364/1000000</f>
        <v>0</v>
      </c>
      <c r="I364" s="113">
        <f>VLOOKUP(A364,'Sua gia'!$A$7:$I$569,8,0)</f>
        <v>0</v>
      </c>
      <c r="J364" s="104">
        <f>VLOOKUP(A364,'Sua gia'!$A$7:$I$569,9,0)*(1+'Sua gia'!$E$2/100)</f>
        <v>0</v>
      </c>
      <c r="K364" s="104">
        <f>Q364*($N$8+$R$6/100)</f>
        <v>0</v>
      </c>
      <c r="L364" s="107">
        <f>(H364*J364+K364)*I364</f>
        <v>0</v>
      </c>
      <c r="P364"/>
      <c r="Q364" s="163"/>
      <c r="R364" s="65"/>
      <c r="S364" s="65"/>
      <c r="AY364" s="26">
        <f>B364</f>
        <v>0</v>
      </c>
    </row>
    <row r="365" spans="1:51" s="1" customFormat="1" ht="75" customHeight="1">
      <c r="A365" s="119"/>
      <c r="B365" s="126"/>
      <c r="C365" s="129"/>
      <c r="D365" s="129"/>
      <c r="E365" s="116" t="str">
        <f>'Sua gia'!$H$1</f>
        <v>Kính dán 6.38 trắng trong</v>
      </c>
      <c r="F365" s="114"/>
      <c r="G365" s="114"/>
      <c r="H365" s="111"/>
      <c r="I365" s="114"/>
      <c r="J365" s="105"/>
      <c r="K365" s="105"/>
      <c r="L365" s="108"/>
      <c r="M365" s="21"/>
      <c r="O365" s="21"/>
      <c r="P365" s="21"/>
      <c r="Q365" s="163"/>
      <c r="R365" s="66"/>
      <c r="S365" s="66"/>
      <c r="T365" s="21"/>
      <c r="U365" s="21"/>
      <c r="V365" s="21"/>
      <c r="W365" s="21"/>
      <c r="X365" s="21"/>
      <c r="Y365" s="21"/>
      <c r="Z365" s="21"/>
      <c r="AA365" s="21"/>
      <c r="AB365" s="21"/>
      <c r="AY365" s="26">
        <f>B364</f>
        <v>0</v>
      </c>
    </row>
    <row r="366" spans="1:51" s="1" customFormat="1" ht="33" customHeight="1" thickBot="1">
      <c r="A366" s="120"/>
      <c r="B366" s="127"/>
      <c r="C366" s="27">
        <f>VLOOKUP(A364,'Sua gia'!$A$7:$D$939,4,0)</f>
        <v>0</v>
      </c>
      <c r="D366" s="27" t="str">
        <f>'Sua gia'!$E$1</f>
        <v>Xingfa</v>
      </c>
      <c r="E366" s="117"/>
      <c r="F366" s="115"/>
      <c r="G366" s="115"/>
      <c r="H366" s="112"/>
      <c r="I366" s="115"/>
      <c r="J366" s="106"/>
      <c r="K366" s="106"/>
      <c r="L366" s="109"/>
      <c r="Q366" s="163"/>
      <c r="R366" s="7"/>
      <c r="S366" s="7"/>
      <c r="AY366" s="26">
        <f>B364</f>
        <v>0</v>
      </c>
    </row>
    <row r="367" spans="1:51" s="26" customFormat="1" ht="108" customHeight="1">
      <c r="A367" s="118">
        <v>120</v>
      </c>
      <c r="B367" s="125">
        <f>VLOOKUP(A367,'Sua gia'!$A$7:$C$569,3,0)</f>
        <v>0</v>
      </c>
      <c r="C367" s="128"/>
      <c r="D367" s="128"/>
      <c r="E367" s="25" t="s">
        <v>44</v>
      </c>
      <c r="F367" s="113">
        <f>VLOOKUP(A367,'Sua gia'!$A$7:$I$569,5,0)</f>
        <v>0</v>
      </c>
      <c r="G367" s="113">
        <f>VLOOKUP(A367,'Sua gia'!$A$7:$I$569,6,0)</f>
        <v>0</v>
      </c>
      <c r="H367" s="110">
        <f>F367*G367/1000000</f>
        <v>0</v>
      </c>
      <c r="I367" s="113">
        <f>VLOOKUP(A367,'Sua gia'!$A$7:$I$569,8,0)</f>
        <v>0</v>
      </c>
      <c r="J367" s="104">
        <f>VLOOKUP(A367,'Sua gia'!$A$7:$I$569,9,0)*(1+'Sua gia'!$E$2/100)</f>
        <v>0</v>
      </c>
      <c r="K367" s="104">
        <f>Q367*($N$8+$R$6/100)</f>
        <v>0</v>
      </c>
      <c r="L367" s="107">
        <f>(H367*J367+K367)*I367</f>
        <v>0</v>
      </c>
      <c r="Q367" s="163"/>
      <c r="R367" s="65"/>
      <c r="S367" s="65"/>
      <c r="AY367" s="26">
        <f>B367</f>
        <v>0</v>
      </c>
    </row>
    <row r="368" spans="1:51" s="1" customFormat="1" ht="75" customHeight="1">
      <c r="A368" s="119"/>
      <c r="B368" s="126"/>
      <c r="C368" s="129"/>
      <c r="D368" s="129"/>
      <c r="E368" s="116" t="str">
        <f>'Sua gia'!$H$1</f>
        <v>Kính dán 6.38 trắng trong</v>
      </c>
      <c r="F368" s="114"/>
      <c r="G368" s="114"/>
      <c r="H368" s="111"/>
      <c r="I368" s="114"/>
      <c r="J368" s="105"/>
      <c r="K368" s="105"/>
      <c r="L368" s="108"/>
      <c r="M368" s="21"/>
      <c r="O368" s="21"/>
      <c r="P368" s="21"/>
      <c r="Q368" s="163"/>
      <c r="R368" s="66"/>
      <c r="S368" s="66"/>
      <c r="T368" s="21"/>
      <c r="U368" s="21"/>
      <c r="V368" s="21"/>
      <c r="W368" s="21"/>
      <c r="X368" s="21"/>
      <c r="Y368" s="21"/>
      <c r="Z368" s="21"/>
      <c r="AA368" s="21"/>
      <c r="AB368" s="21"/>
      <c r="AY368" s="26">
        <f>B367</f>
        <v>0</v>
      </c>
    </row>
    <row r="369" spans="1:51" s="1" customFormat="1" ht="33" customHeight="1" thickBot="1">
      <c r="A369" s="120"/>
      <c r="B369" s="127"/>
      <c r="C369" s="27">
        <f>VLOOKUP(A367,'Sua gia'!$A$7:$D$939,4,0)</f>
        <v>0</v>
      </c>
      <c r="D369" s="27" t="str">
        <f>'Sua gia'!$E$1</f>
        <v>Xingfa</v>
      </c>
      <c r="E369" s="117"/>
      <c r="F369" s="115"/>
      <c r="G369" s="115"/>
      <c r="H369" s="112"/>
      <c r="I369" s="115"/>
      <c r="J369" s="106"/>
      <c r="K369" s="106"/>
      <c r="L369" s="109"/>
      <c r="Q369" s="163"/>
      <c r="R369" s="7"/>
      <c r="S369" s="7"/>
      <c r="AY369" s="26">
        <f>B367</f>
        <v>0</v>
      </c>
    </row>
    <row r="370" spans="1:51" s="26" customFormat="1" ht="108" customHeight="1">
      <c r="A370" s="118">
        <v>121</v>
      </c>
      <c r="B370" s="125">
        <f>VLOOKUP(A370,'Sua gia'!$A$7:$C$569,3,0)</f>
        <v>0</v>
      </c>
      <c r="C370" s="128"/>
      <c r="D370" s="128"/>
      <c r="E370" s="25" t="s">
        <v>44</v>
      </c>
      <c r="F370" s="113">
        <f>VLOOKUP(A370,'Sua gia'!$A$7:$I$569,5,0)</f>
        <v>0</v>
      </c>
      <c r="G370" s="113">
        <f>VLOOKUP(A370,'Sua gia'!$A$7:$I$569,6,0)</f>
        <v>0</v>
      </c>
      <c r="H370" s="110">
        <f>F370*G370/1000000</f>
        <v>0</v>
      </c>
      <c r="I370" s="113">
        <f>VLOOKUP(A370,'Sua gia'!$A$7:$I$569,8,0)</f>
        <v>0</v>
      </c>
      <c r="J370" s="104">
        <f>VLOOKUP(A370,'Sua gia'!$A$7:$I$569,9,0)*(1+'Sua gia'!$E$2/100)</f>
        <v>0</v>
      </c>
      <c r="K370" s="104">
        <f>Q370*($N$8+$R$6/100)</f>
        <v>0</v>
      </c>
      <c r="L370" s="107">
        <f>(H370*J370+K370)*I370</f>
        <v>0</v>
      </c>
      <c r="Q370" s="163"/>
      <c r="R370" s="65"/>
      <c r="S370" s="65"/>
      <c r="AY370" s="26">
        <f>B370</f>
        <v>0</v>
      </c>
    </row>
    <row r="371" spans="1:51" s="1" customFormat="1" ht="75" customHeight="1">
      <c r="A371" s="119"/>
      <c r="B371" s="126"/>
      <c r="C371" s="129"/>
      <c r="D371" s="129"/>
      <c r="E371" s="116" t="str">
        <f>'Sua gia'!$H$1</f>
        <v>Kính dán 6.38 trắng trong</v>
      </c>
      <c r="F371" s="114"/>
      <c r="G371" s="114"/>
      <c r="H371" s="111"/>
      <c r="I371" s="114"/>
      <c r="J371" s="105"/>
      <c r="K371" s="105"/>
      <c r="L371" s="108"/>
      <c r="M371" s="21"/>
      <c r="O371" s="21"/>
      <c r="P371" s="21"/>
      <c r="Q371" s="163"/>
      <c r="R371" s="66"/>
      <c r="S371" s="66"/>
      <c r="T371" s="21"/>
      <c r="U371" s="21"/>
      <c r="V371" s="21"/>
      <c r="W371" s="21"/>
      <c r="X371" s="21"/>
      <c r="Y371" s="21"/>
      <c r="Z371" s="21"/>
      <c r="AA371" s="21"/>
      <c r="AB371" s="21"/>
      <c r="AY371" s="26">
        <f>B370</f>
        <v>0</v>
      </c>
    </row>
    <row r="372" spans="1:51" s="1" customFormat="1" ht="33" customHeight="1" thickBot="1">
      <c r="A372" s="120"/>
      <c r="B372" s="127"/>
      <c r="C372" s="27">
        <f>VLOOKUP(A370,'Sua gia'!$A$7:$D$939,4,0)</f>
        <v>0</v>
      </c>
      <c r="D372" s="27" t="str">
        <f>'Sua gia'!$E$1</f>
        <v>Xingfa</v>
      </c>
      <c r="E372" s="117"/>
      <c r="F372" s="115"/>
      <c r="G372" s="115"/>
      <c r="H372" s="112"/>
      <c r="I372" s="115"/>
      <c r="J372" s="106"/>
      <c r="K372" s="106"/>
      <c r="L372" s="109"/>
      <c r="Q372" s="163"/>
      <c r="R372" s="7"/>
      <c r="S372" s="7"/>
      <c r="AY372" s="26">
        <f>B370</f>
        <v>0</v>
      </c>
    </row>
    <row r="373" spans="1:51" s="26" customFormat="1" ht="108" customHeight="1">
      <c r="A373" s="118">
        <v>122</v>
      </c>
      <c r="B373" s="125">
        <f>VLOOKUP(A373,'Sua gia'!$A$7:$C$569,3,0)</f>
        <v>0</v>
      </c>
      <c r="C373" s="128"/>
      <c r="D373" s="128"/>
      <c r="E373" s="25" t="s">
        <v>45</v>
      </c>
      <c r="F373" s="113">
        <f>VLOOKUP(A373,'Sua gia'!$A$7:$I$569,5,0)</f>
        <v>0</v>
      </c>
      <c r="G373" s="113">
        <f>VLOOKUP(A373,'Sua gia'!$A$7:$I$569,6,0)</f>
        <v>0</v>
      </c>
      <c r="H373" s="110">
        <f>F373*G373/1000000</f>
        <v>0</v>
      </c>
      <c r="I373" s="113">
        <f>VLOOKUP(A373,'Sua gia'!$A$7:$I$569,8,0)</f>
        <v>0</v>
      </c>
      <c r="J373" s="104">
        <f>VLOOKUP(A373,'Sua gia'!$A$7:$I$569,9,0)*(1+'Sua gia'!$E$2/100)</f>
        <v>0</v>
      </c>
      <c r="K373" s="104">
        <f>Q373*($N$8+$R$6/100)</f>
        <v>0</v>
      </c>
      <c r="L373" s="107">
        <f>(H373*J373+K373)*I373</f>
        <v>0</v>
      </c>
      <c r="Q373" s="163"/>
      <c r="R373" s="67"/>
      <c r="S373" s="65"/>
      <c r="AY373" s="26">
        <f>B373</f>
        <v>0</v>
      </c>
    </row>
    <row r="374" spans="1:51" s="1" customFormat="1" ht="75" customHeight="1">
      <c r="A374" s="119"/>
      <c r="B374" s="126"/>
      <c r="C374" s="129"/>
      <c r="D374" s="129"/>
      <c r="E374" s="116" t="str">
        <f>'Sua gia'!$H$1</f>
        <v>Kính dán 6.38 trắng trong</v>
      </c>
      <c r="F374" s="114"/>
      <c r="G374" s="114"/>
      <c r="H374" s="111"/>
      <c r="I374" s="114"/>
      <c r="J374" s="105"/>
      <c r="K374" s="105"/>
      <c r="L374" s="108"/>
      <c r="M374" s="21"/>
      <c r="O374" s="21"/>
      <c r="P374" s="21"/>
      <c r="Q374" s="163"/>
      <c r="R374" s="66"/>
      <c r="S374" s="66"/>
      <c r="T374" s="21"/>
      <c r="U374" s="21"/>
      <c r="V374" s="21"/>
      <c r="W374" s="21"/>
      <c r="X374" s="21"/>
      <c r="Y374" s="21"/>
      <c r="Z374" s="21"/>
      <c r="AA374" s="21"/>
      <c r="AB374" s="21"/>
      <c r="AY374" s="26">
        <f>B373</f>
        <v>0</v>
      </c>
    </row>
    <row r="375" spans="1:51" s="1" customFormat="1" ht="33" customHeight="1" thickBot="1">
      <c r="A375" s="120"/>
      <c r="B375" s="127"/>
      <c r="C375" s="27">
        <f>VLOOKUP(A373,'Sua gia'!$A$7:$D$939,4,0)</f>
        <v>0</v>
      </c>
      <c r="D375" s="27" t="str">
        <f>'Sua gia'!$E$1</f>
        <v>Xingfa</v>
      </c>
      <c r="E375" s="117"/>
      <c r="F375" s="115"/>
      <c r="G375" s="115"/>
      <c r="H375" s="112"/>
      <c r="I375" s="115"/>
      <c r="J375" s="106"/>
      <c r="K375" s="106"/>
      <c r="L375" s="109"/>
      <c r="Q375" s="163"/>
      <c r="R375" s="7"/>
      <c r="S375" s="7"/>
      <c r="AY375" s="26">
        <f>B373</f>
        <v>0</v>
      </c>
    </row>
    <row r="376" spans="1:51" s="26" customFormat="1" ht="108" customHeight="1">
      <c r="A376" s="118">
        <v>123</v>
      </c>
      <c r="B376" s="125">
        <f>VLOOKUP(A376,'Sua gia'!$A$7:$C$569,3,0)</f>
        <v>0</v>
      </c>
      <c r="C376" s="128"/>
      <c r="D376" s="128"/>
      <c r="E376" s="25" t="s">
        <v>46</v>
      </c>
      <c r="F376" s="113">
        <f>VLOOKUP(A376,'Sua gia'!$A$7:$I$569,5,0)</f>
        <v>0</v>
      </c>
      <c r="G376" s="113">
        <f>VLOOKUP(A376,'Sua gia'!$A$7:$I$569,6,0)</f>
        <v>0</v>
      </c>
      <c r="H376" s="110">
        <f>F376*G376/1000000</f>
        <v>0</v>
      </c>
      <c r="I376" s="113">
        <f>VLOOKUP(A376,'Sua gia'!$A$7:$I$569,8,0)</f>
        <v>0</v>
      </c>
      <c r="J376" s="104">
        <f>VLOOKUP(A376,'Sua gia'!$A$7:$I$569,9,0)*(1+'Sua gia'!$E$2/100)</f>
        <v>0</v>
      </c>
      <c r="K376" s="104">
        <f>Q376*($N$8+$R$6/100)</f>
        <v>0</v>
      </c>
      <c r="L376" s="107">
        <f>(H376*J376+K376)*I376</f>
        <v>0</v>
      </c>
      <c r="Q376" s="163"/>
      <c r="R376" s="65"/>
      <c r="S376" s="65"/>
      <c r="AY376" s="26">
        <f>B376</f>
        <v>0</v>
      </c>
    </row>
    <row r="377" spans="1:51" s="1" customFormat="1" ht="75" customHeight="1">
      <c r="A377" s="119"/>
      <c r="B377" s="126"/>
      <c r="C377" s="129"/>
      <c r="D377" s="129"/>
      <c r="E377" s="116" t="str">
        <f>'Sua gia'!$H$1</f>
        <v>Kính dán 6.38 trắng trong</v>
      </c>
      <c r="F377" s="114"/>
      <c r="G377" s="114"/>
      <c r="H377" s="111"/>
      <c r="I377" s="114"/>
      <c r="J377" s="105"/>
      <c r="K377" s="105"/>
      <c r="L377" s="108"/>
      <c r="M377" s="21"/>
      <c r="O377"/>
      <c r="P377" s="21"/>
      <c r="Q377" s="163"/>
      <c r="R377" s="66"/>
      <c r="S377" s="66"/>
      <c r="T377" s="21"/>
      <c r="U377" s="21"/>
      <c r="V377" s="21"/>
      <c r="W377" s="21"/>
      <c r="X377" s="21"/>
      <c r="Y377" s="21"/>
      <c r="Z377" s="21"/>
      <c r="AA377" s="21"/>
      <c r="AB377" s="21"/>
      <c r="AY377" s="26">
        <f>B376</f>
        <v>0</v>
      </c>
    </row>
    <row r="378" spans="1:51" s="1" customFormat="1" ht="33" customHeight="1" thickBot="1">
      <c r="A378" s="120"/>
      <c r="B378" s="127"/>
      <c r="C378" s="27">
        <f>VLOOKUP(A376,'Sua gia'!$A$7:$D$939,4,0)</f>
        <v>0</v>
      </c>
      <c r="D378" s="27" t="str">
        <f>'Sua gia'!$E$1</f>
        <v>Xingfa</v>
      </c>
      <c r="E378" s="117"/>
      <c r="F378" s="115"/>
      <c r="G378" s="115"/>
      <c r="H378" s="112"/>
      <c r="I378" s="115"/>
      <c r="J378" s="106"/>
      <c r="K378" s="106"/>
      <c r="L378" s="109"/>
      <c r="Q378" s="163"/>
      <c r="R378" s="7"/>
      <c r="S378" s="7"/>
      <c r="AY378" s="26">
        <f>B376</f>
        <v>0</v>
      </c>
    </row>
    <row r="379" spans="1:51" s="26" customFormat="1" ht="108" customHeight="1">
      <c r="A379" s="118">
        <v>124</v>
      </c>
      <c r="B379" s="125">
        <f>VLOOKUP(A379,'Sua gia'!$A$7:$C$569,3,0)</f>
        <v>0</v>
      </c>
      <c r="C379" s="128"/>
      <c r="D379" s="128"/>
      <c r="E379" s="25" t="s">
        <v>45</v>
      </c>
      <c r="F379" s="113">
        <f>VLOOKUP(A379,'Sua gia'!$A$7:$I$569,5,0)</f>
        <v>0</v>
      </c>
      <c r="G379" s="113">
        <f>VLOOKUP(A379,'Sua gia'!$A$7:$I$569,6,0)</f>
        <v>0</v>
      </c>
      <c r="H379" s="110">
        <f>F379*G379/1000000</f>
        <v>0</v>
      </c>
      <c r="I379" s="113">
        <f>VLOOKUP(A379,'Sua gia'!$A$7:$I$569,8,0)</f>
        <v>0</v>
      </c>
      <c r="J379" s="104">
        <f>VLOOKUP(A379,'Sua gia'!$A$7:$I$569,9,0)*(1+'Sua gia'!$E$2/100)</f>
        <v>0</v>
      </c>
      <c r="K379" s="104">
        <f>Q379*($N$8+$R$6/100)</f>
        <v>0</v>
      </c>
      <c r="L379" s="107">
        <f>(H379*J379+K379)*I379</f>
        <v>0</v>
      </c>
      <c r="Q379" s="163"/>
      <c r="R379" s="67"/>
      <c r="S379" s="65"/>
      <c r="AY379" s="26">
        <f>B379</f>
        <v>0</v>
      </c>
    </row>
    <row r="380" spans="1:51" s="1" customFormat="1" ht="75" customHeight="1">
      <c r="A380" s="119"/>
      <c r="B380" s="126"/>
      <c r="C380" s="129"/>
      <c r="D380" s="129"/>
      <c r="E380" s="116" t="str">
        <f>'Sua gia'!$H$1</f>
        <v>Kính dán 6.38 trắng trong</v>
      </c>
      <c r="F380" s="114"/>
      <c r="G380" s="114"/>
      <c r="H380" s="111"/>
      <c r="I380" s="114"/>
      <c r="J380" s="105"/>
      <c r="K380" s="105"/>
      <c r="L380" s="108"/>
      <c r="M380" s="21"/>
      <c r="O380" s="21"/>
      <c r="P380" s="21"/>
      <c r="Q380" s="163"/>
      <c r="R380" s="66"/>
      <c r="S380" s="66"/>
      <c r="T380" s="21"/>
      <c r="U380" s="21"/>
      <c r="V380" s="21"/>
      <c r="W380" s="21"/>
      <c r="X380" s="21"/>
      <c r="Y380" s="21"/>
      <c r="Z380" s="21"/>
      <c r="AA380" s="21"/>
      <c r="AB380" s="21"/>
      <c r="AY380" s="26">
        <f>B379</f>
        <v>0</v>
      </c>
    </row>
    <row r="381" spans="1:51" s="1" customFormat="1" ht="33" customHeight="1" thickBot="1">
      <c r="A381" s="120"/>
      <c r="B381" s="127"/>
      <c r="C381" s="27">
        <f>VLOOKUP(A379,'Sua gia'!$A$7:$D$939,4,0)</f>
        <v>0</v>
      </c>
      <c r="D381" s="27" t="str">
        <f>'Sua gia'!$E$1</f>
        <v>Xingfa</v>
      </c>
      <c r="E381" s="117"/>
      <c r="F381" s="115"/>
      <c r="G381" s="115"/>
      <c r="H381" s="112"/>
      <c r="I381" s="115"/>
      <c r="J381" s="106"/>
      <c r="K381" s="106"/>
      <c r="L381" s="109"/>
      <c r="Q381" s="163"/>
      <c r="R381" s="7"/>
      <c r="S381" s="7"/>
      <c r="AY381" s="26">
        <f>B379</f>
        <v>0</v>
      </c>
    </row>
    <row r="382" spans="1:51" s="26" customFormat="1" ht="108" customHeight="1">
      <c r="A382" s="118">
        <v>125</v>
      </c>
      <c r="B382" s="125">
        <f>VLOOKUP(A382,'Sua gia'!$A$7:$C$569,3,0)</f>
        <v>0</v>
      </c>
      <c r="C382" s="128"/>
      <c r="D382" s="128"/>
      <c r="E382" s="25" t="s">
        <v>45</v>
      </c>
      <c r="F382" s="113">
        <f>VLOOKUP(A382,'Sua gia'!$A$7:$I$569,5,0)</f>
        <v>0</v>
      </c>
      <c r="G382" s="113">
        <f>VLOOKUP(A382,'Sua gia'!$A$7:$I$569,6,0)</f>
        <v>0</v>
      </c>
      <c r="H382" s="110">
        <f>F382*G382/1000000</f>
        <v>0</v>
      </c>
      <c r="I382" s="113">
        <f>VLOOKUP(A382,'Sua gia'!$A$7:$I$569,8,0)</f>
        <v>0</v>
      </c>
      <c r="J382" s="104">
        <f>VLOOKUP(A382,'Sua gia'!$A$7:$I$569,9,0)*(1+'Sua gia'!$E$2/100)</f>
        <v>0</v>
      </c>
      <c r="K382" s="104">
        <f>Q382*($N$8+$R$6/100)</f>
        <v>0</v>
      </c>
      <c r="L382" s="107">
        <f>(H382*J382+K382)*I382</f>
        <v>0</v>
      </c>
      <c r="Q382" s="163"/>
      <c r="R382" s="65"/>
      <c r="S382" s="65"/>
      <c r="AY382" s="26">
        <f>B382</f>
        <v>0</v>
      </c>
    </row>
    <row r="383" spans="1:51" s="1" customFormat="1" ht="75" customHeight="1">
      <c r="A383" s="119"/>
      <c r="B383" s="126"/>
      <c r="C383" s="129"/>
      <c r="D383" s="129"/>
      <c r="E383" s="116" t="str">
        <f>'Sua gia'!$H$1</f>
        <v>Kính dán 6.38 trắng trong</v>
      </c>
      <c r="F383" s="114"/>
      <c r="G383" s="114"/>
      <c r="H383" s="111"/>
      <c r="I383" s="114"/>
      <c r="J383" s="105"/>
      <c r="K383" s="105"/>
      <c r="L383" s="108"/>
      <c r="M383" s="21"/>
      <c r="O383" s="21"/>
      <c r="P383" s="21"/>
      <c r="Q383" s="163"/>
      <c r="R383" s="66"/>
      <c r="S383" s="66"/>
      <c r="T383" s="21"/>
      <c r="U383" s="21"/>
      <c r="V383" s="21"/>
      <c r="W383" s="21"/>
      <c r="X383" s="21"/>
      <c r="Y383" s="21"/>
      <c r="Z383" s="21"/>
      <c r="AA383" s="21"/>
      <c r="AB383" s="21"/>
      <c r="AY383" s="26">
        <f>B382</f>
        <v>0</v>
      </c>
    </row>
    <row r="384" spans="1:51" s="1" customFormat="1" ht="33" customHeight="1" thickBot="1">
      <c r="A384" s="120"/>
      <c r="B384" s="127"/>
      <c r="C384" s="27">
        <f>VLOOKUP(A382,'Sua gia'!$A$7:$D$939,4,0)</f>
        <v>0</v>
      </c>
      <c r="D384" s="27" t="str">
        <f>'Sua gia'!$E$1</f>
        <v>Xingfa</v>
      </c>
      <c r="E384" s="117"/>
      <c r="F384" s="115"/>
      <c r="G384" s="115"/>
      <c r="H384" s="112"/>
      <c r="I384" s="115"/>
      <c r="J384" s="106"/>
      <c r="K384" s="106"/>
      <c r="L384" s="109"/>
      <c r="Q384" s="163"/>
      <c r="R384" s="7"/>
      <c r="S384" s="7"/>
      <c r="AY384" s="26">
        <f>B382</f>
        <v>0</v>
      </c>
    </row>
    <row r="385" spans="1:51" s="26" customFormat="1" ht="108" customHeight="1">
      <c r="A385" s="118">
        <v>126</v>
      </c>
      <c r="B385" s="125">
        <f>VLOOKUP(A385,'Sua gia'!$A$7:$C$569,3,0)</f>
        <v>0</v>
      </c>
      <c r="C385" s="128"/>
      <c r="D385" s="128"/>
      <c r="E385" s="25" t="s">
        <v>44</v>
      </c>
      <c r="F385" s="113">
        <f>VLOOKUP(A385,'Sua gia'!$A$7:$I$569,5,0)</f>
        <v>0</v>
      </c>
      <c r="G385" s="113">
        <f>VLOOKUP(A385,'Sua gia'!$A$7:$I$569,6,0)</f>
        <v>0</v>
      </c>
      <c r="H385" s="110">
        <f>F385*G385/1000000</f>
        <v>0</v>
      </c>
      <c r="I385" s="113">
        <f>VLOOKUP(A385,'Sua gia'!$A$7:$I$569,8,0)</f>
        <v>0</v>
      </c>
      <c r="J385" s="104">
        <f>VLOOKUP(A385,'Sua gia'!$A$7:$I$569,9,0)*(1+'Sua gia'!$E$2/100)</f>
        <v>0</v>
      </c>
      <c r="K385" s="104">
        <f>Q385*($N$8+$R$6/100)</f>
        <v>0</v>
      </c>
      <c r="L385" s="107">
        <f>(H385*J385+K385)*I385</f>
        <v>0</v>
      </c>
      <c r="Q385" s="163"/>
      <c r="R385" s="65"/>
      <c r="S385" s="65"/>
      <c r="AY385" s="26">
        <f>B385</f>
        <v>0</v>
      </c>
    </row>
    <row r="386" spans="1:51" s="1" customFormat="1" ht="75" customHeight="1">
      <c r="A386" s="119"/>
      <c r="B386" s="126"/>
      <c r="C386" s="129"/>
      <c r="D386" s="129"/>
      <c r="E386" s="116" t="str">
        <f>'Sua gia'!$H$1</f>
        <v>Kính dán 6.38 trắng trong</v>
      </c>
      <c r="F386" s="114"/>
      <c r="G386" s="114"/>
      <c r="H386" s="111"/>
      <c r="I386" s="114"/>
      <c r="J386" s="105"/>
      <c r="K386" s="105"/>
      <c r="L386" s="108"/>
      <c r="M386" s="21"/>
      <c r="O386" s="21"/>
      <c r="P386" s="21"/>
      <c r="Q386" s="163"/>
      <c r="R386" s="66"/>
      <c r="S386" s="66"/>
      <c r="T386" s="21"/>
      <c r="U386" s="21"/>
      <c r="V386" s="21"/>
      <c r="W386" s="21"/>
      <c r="X386" s="21"/>
      <c r="Y386" s="21"/>
      <c r="Z386" s="21"/>
      <c r="AA386" s="21"/>
      <c r="AB386" s="21"/>
      <c r="AY386" s="26">
        <f>B385</f>
        <v>0</v>
      </c>
    </row>
    <row r="387" spans="1:51" s="1" customFormat="1" ht="33" customHeight="1" thickBot="1">
      <c r="A387" s="120"/>
      <c r="B387" s="127"/>
      <c r="C387" s="27">
        <f>VLOOKUP(A385,'Sua gia'!$A$7:$D$939,4,0)</f>
        <v>0</v>
      </c>
      <c r="D387" s="27" t="str">
        <f>'Sua gia'!$E$1</f>
        <v>Xingfa</v>
      </c>
      <c r="E387" s="117"/>
      <c r="F387" s="115"/>
      <c r="G387" s="115"/>
      <c r="H387" s="112"/>
      <c r="I387" s="115"/>
      <c r="J387" s="106"/>
      <c r="K387" s="106"/>
      <c r="L387" s="109"/>
      <c r="Q387" s="163"/>
      <c r="R387" s="7"/>
      <c r="S387" s="7"/>
      <c r="AY387" s="26">
        <f>B385</f>
        <v>0</v>
      </c>
    </row>
    <row r="388" spans="1:51" s="26" customFormat="1" ht="108" customHeight="1">
      <c r="A388" s="118">
        <v>127</v>
      </c>
      <c r="B388" s="125">
        <f>VLOOKUP(A388,'Sua gia'!$A$7:$C$569,3,0)</f>
        <v>0</v>
      </c>
      <c r="C388" s="128"/>
      <c r="D388" s="128"/>
      <c r="E388" s="25" t="s">
        <v>20</v>
      </c>
      <c r="F388" s="113">
        <f>VLOOKUP(A388,'Sua gia'!$A$7:$I$569,5,0)</f>
        <v>0</v>
      </c>
      <c r="G388" s="113">
        <f>VLOOKUP(A388,'Sua gia'!$A$7:$I$569,6,0)</f>
        <v>0</v>
      </c>
      <c r="H388" s="110">
        <f>F388*G388/1000000</f>
        <v>0</v>
      </c>
      <c r="I388" s="113">
        <f>VLOOKUP(A388,'Sua gia'!$A$7:$I$569,8,0)</f>
        <v>0</v>
      </c>
      <c r="J388" s="104">
        <f>VLOOKUP(A388,'Sua gia'!$A$7:$I$569,9,0)*(1+'Sua gia'!$E$2/100)</f>
        <v>0</v>
      </c>
      <c r="K388" s="104">
        <f>Q388*($N$8+$R$6/100)</f>
        <v>0</v>
      </c>
      <c r="L388" s="107">
        <f>(H388*J388+K388)*I388</f>
        <v>0</v>
      </c>
      <c r="Q388" s="163"/>
      <c r="R388" s="65"/>
      <c r="S388" s="65"/>
      <c r="AY388" s="26">
        <f>B388</f>
        <v>0</v>
      </c>
    </row>
    <row r="389" spans="1:51" s="1" customFormat="1" ht="75" customHeight="1">
      <c r="A389" s="119"/>
      <c r="B389" s="126"/>
      <c r="C389" s="129"/>
      <c r="D389" s="129"/>
      <c r="E389" s="116" t="str">
        <f>'Sua gia'!$H$1</f>
        <v>Kính dán 6.38 trắng trong</v>
      </c>
      <c r="F389" s="114"/>
      <c r="G389" s="114"/>
      <c r="H389" s="111"/>
      <c r="I389" s="114"/>
      <c r="J389" s="105"/>
      <c r="K389" s="105"/>
      <c r="L389" s="108"/>
      <c r="M389" s="21"/>
      <c r="O389" s="21"/>
      <c r="P389" s="21"/>
      <c r="Q389" s="163"/>
      <c r="R389" s="66"/>
      <c r="S389" s="66"/>
      <c r="T389" s="21"/>
      <c r="U389" s="21"/>
      <c r="V389" s="21"/>
      <c r="W389" s="21"/>
      <c r="X389" s="21"/>
      <c r="Y389" s="21"/>
      <c r="Z389" s="21"/>
      <c r="AA389" s="21"/>
      <c r="AB389" s="21"/>
      <c r="AY389" s="26">
        <f>B388</f>
        <v>0</v>
      </c>
    </row>
    <row r="390" spans="1:51" s="1" customFormat="1" ht="33" customHeight="1" thickBot="1">
      <c r="A390" s="120"/>
      <c r="B390" s="127"/>
      <c r="C390" s="27">
        <f>VLOOKUP(A388,'Sua gia'!$A$7:$D$939,4,0)</f>
        <v>0</v>
      </c>
      <c r="D390" s="27" t="str">
        <f>'Sua gia'!$E$1</f>
        <v>Xingfa</v>
      </c>
      <c r="E390" s="117"/>
      <c r="F390" s="115"/>
      <c r="G390" s="115"/>
      <c r="H390" s="112"/>
      <c r="I390" s="115"/>
      <c r="J390" s="106"/>
      <c r="K390" s="106"/>
      <c r="L390" s="109"/>
      <c r="Q390" s="163"/>
      <c r="R390" s="7"/>
      <c r="S390" s="67"/>
      <c r="AY390" s="26">
        <f>B388</f>
        <v>0</v>
      </c>
    </row>
    <row r="391" spans="1:51" s="26" customFormat="1" ht="108" customHeight="1">
      <c r="A391" s="118">
        <v>128</v>
      </c>
      <c r="B391" s="125">
        <f>VLOOKUP(A391,'Sua gia'!$A$7:$C$569,3,0)</f>
        <v>0</v>
      </c>
      <c r="C391" s="128"/>
      <c r="D391" s="128"/>
      <c r="E391" s="25" t="s">
        <v>46</v>
      </c>
      <c r="F391" s="113">
        <f>VLOOKUP(A391,'Sua gia'!$A$7:$I$569,5,0)</f>
        <v>0</v>
      </c>
      <c r="G391" s="113">
        <f>VLOOKUP(A391,'Sua gia'!$A$7:$I$569,6,0)</f>
        <v>0</v>
      </c>
      <c r="H391" s="110">
        <f>F391*G391/1000000</f>
        <v>0</v>
      </c>
      <c r="I391" s="113">
        <f>VLOOKUP(A391,'Sua gia'!$A$7:$I$569,8,0)</f>
        <v>0</v>
      </c>
      <c r="J391" s="104">
        <f>VLOOKUP(A391,'Sua gia'!$A$7:$I$569,9,0)*(1+'Sua gia'!$E$2/100)</f>
        <v>0</v>
      </c>
      <c r="K391" s="104">
        <f>Q391*($N$8+$R$6/100)</f>
        <v>0</v>
      </c>
      <c r="L391" s="107">
        <f>(H391*J391+K391)*I391</f>
        <v>0</v>
      </c>
      <c r="Q391" s="163"/>
      <c r="R391" s="65"/>
      <c r="S391" s="65"/>
      <c r="AY391" s="26">
        <f>B391</f>
        <v>0</v>
      </c>
    </row>
    <row r="392" spans="1:51" s="1" customFormat="1" ht="75" customHeight="1">
      <c r="A392" s="119"/>
      <c r="B392" s="126"/>
      <c r="C392" s="129"/>
      <c r="D392" s="129"/>
      <c r="E392" s="116" t="str">
        <f>'Sua gia'!$H$1</f>
        <v>Kính dán 6.38 trắng trong</v>
      </c>
      <c r="F392" s="114"/>
      <c r="G392" s="114"/>
      <c r="H392" s="111"/>
      <c r="I392" s="114"/>
      <c r="J392" s="105"/>
      <c r="K392" s="105"/>
      <c r="L392" s="108"/>
      <c r="M392" s="21"/>
      <c r="O392" s="21"/>
      <c r="P392" s="21"/>
      <c r="Q392" s="163"/>
      <c r="R392" s="66"/>
      <c r="S392" s="66"/>
      <c r="T392" s="21"/>
      <c r="U392" s="21"/>
      <c r="V392" s="21"/>
      <c r="W392" s="21"/>
      <c r="X392" s="21"/>
      <c r="Y392" s="21"/>
      <c r="Z392" s="21"/>
      <c r="AA392" s="21"/>
      <c r="AB392" s="21"/>
      <c r="AY392" s="26">
        <f>B391</f>
        <v>0</v>
      </c>
    </row>
    <row r="393" spans="1:51" s="1" customFormat="1" ht="33" customHeight="1" thickBot="1">
      <c r="A393" s="120"/>
      <c r="B393" s="127"/>
      <c r="C393" s="27">
        <f>VLOOKUP(A391,'Sua gia'!$A$7:$D$939,4,0)</f>
        <v>0</v>
      </c>
      <c r="D393" s="27" t="str">
        <f>'Sua gia'!$E$1</f>
        <v>Xingfa</v>
      </c>
      <c r="E393" s="117"/>
      <c r="F393" s="115"/>
      <c r="G393" s="115"/>
      <c r="H393" s="112"/>
      <c r="I393" s="115"/>
      <c r="J393" s="106"/>
      <c r="K393" s="106"/>
      <c r="L393" s="109"/>
      <c r="Q393" s="163"/>
      <c r="R393" s="7"/>
      <c r="S393" s="7"/>
      <c r="AY393" s="26">
        <f>B391</f>
        <v>0</v>
      </c>
    </row>
    <row r="394" spans="1:51" s="26" customFormat="1" ht="108" customHeight="1">
      <c r="A394" s="118">
        <v>129</v>
      </c>
      <c r="B394" s="125">
        <f>VLOOKUP(A394,'Sua gia'!$A$7:$C$569,3,0)</f>
        <v>0</v>
      </c>
      <c r="C394" s="128"/>
      <c r="D394" s="128"/>
      <c r="E394" s="25" t="s">
        <v>44</v>
      </c>
      <c r="F394" s="113">
        <f>VLOOKUP(A394,'Sua gia'!$A$7:$I$569,5,0)</f>
        <v>0</v>
      </c>
      <c r="G394" s="113">
        <f>VLOOKUP(A394,'Sua gia'!$A$7:$I$569,6,0)</f>
        <v>0</v>
      </c>
      <c r="H394" s="110">
        <f>F394*G394/1000000</f>
        <v>0</v>
      </c>
      <c r="I394" s="113">
        <f>VLOOKUP(A394,'Sua gia'!$A$7:$I$569,8,0)</f>
        <v>0</v>
      </c>
      <c r="J394" s="104">
        <f>VLOOKUP(A394,'Sua gia'!$A$7:$I$569,9,0)*(1+'Sua gia'!$E$2/100)</f>
        <v>0</v>
      </c>
      <c r="K394" s="104">
        <f>Q394*($N$8+$R$6/100)</f>
        <v>0</v>
      </c>
      <c r="L394" s="107">
        <f>(H394*J394+K394)*I394</f>
        <v>0</v>
      </c>
      <c r="P394"/>
      <c r="Q394" s="163"/>
      <c r="R394" s="65"/>
      <c r="S394" s="65"/>
      <c r="AY394" s="26">
        <f>B394</f>
        <v>0</v>
      </c>
    </row>
    <row r="395" spans="1:51" s="1" customFormat="1" ht="75" customHeight="1">
      <c r="A395" s="119"/>
      <c r="B395" s="126"/>
      <c r="C395" s="129"/>
      <c r="D395" s="129"/>
      <c r="E395" s="116" t="str">
        <f>'Sua gia'!$H$1</f>
        <v>Kính dán 6.38 trắng trong</v>
      </c>
      <c r="F395" s="114"/>
      <c r="G395" s="114"/>
      <c r="H395" s="111"/>
      <c r="I395" s="114"/>
      <c r="J395" s="105"/>
      <c r="K395" s="105"/>
      <c r="L395" s="108"/>
      <c r="M395" s="21"/>
      <c r="O395"/>
      <c r="P395" s="21"/>
      <c r="Q395" s="163"/>
      <c r="R395" s="66"/>
      <c r="S395" s="66"/>
      <c r="T395" s="21"/>
      <c r="U395" s="21"/>
      <c r="V395" s="21"/>
      <c r="W395" s="21"/>
      <c r="X395" s="21"/>
      <c r="Y395" s="21"/>
      <c r="Z395" s="21"/>
      <c r="AA395" s="21"/>
      <c r="AB395" s="21"/>
      <c r="AY395" s="26">
        <f>B394</f>
        <v>0</v>
      </c>
    </row>
    <row r="396" spans="1:51" s="1" customFormat="1" ht="33" customHeight="1" thickBot="1">
      <c r="A396" s="120"/>
      <c r="B396" s="127"/>
      <c r="C396" s="27">
        <f>VLOOKUP(A394,'Sua gia'!$A$7:$D$939,4,0)</f>
        <v>0</v>
      </c>
      <c r="D396" s="27" t="str">
        <f>'Sua gia'!$E$1</f>
        <v>Xingfa</v>
      </c>
      <c r="E396" s="117"/>
      <c r="F396" s="115"/>
      <c r="G396" s="115"/>
      <c r="H396" s="112"/>
      <c r="I396" s="115"/>
      <c r="J396" s="106"/>
      <c r="K396" s="106"/>
      <c r="L396" s="109"/>
      <c r="Q396" s="163"/>
      <c r="R396" s="7"/>
      <c r="S396" s="7"/>
      <c r="AY396" s="26">
        <f>B394</f>
        <v>0</v>
      </c>
    </row>
    <row r="397" spans="1:51" s="26" customFormat="1" ht="108" customHeight="1">
      <c r="A397" s="118">
        <v>130</v>
      </c>
      <c r="B397" s="125">
        <f>VLOOKUP(A397,'Sua gia'!$A$7:$C$569,3,0)</f>
        <v>0</v>
      </c>
      <c r="C397" s="128"/>
      <c r="D397" s="128"/>
      <c r="E397" s="25" t="s">
        <v>45</v>
      </c>
      <c r="F397" s="113">
        <f>VLOOKUP(A397,'Sua gia'!$A$7:$I$569,5,0)</f>
        <v>0</v>
      </c>
      <c r="G397" s="113">
        <f>VLOOKUP(A397,'Sua gia'!$A$7:$I$569,6,0)</f>
        <v>0</v>
      </c>
      <c r="H397" s="110">
        <f>F397*G397/1000000</f>
        <v>0</v>
      </c>
      <c r="I397" s="113">
        <f>VLOOKUP(A397,'Sua gia'!$A$7:$I$569,8,0)</f>
        <v>0</v>
      </c>
      <c r="J397" s="104">
        <f>VLOOKUP(A397,'Sua gia'!$A$7:$I$569,9,0)*(1+'Sua gia'!$E$2/100)</f>
        <v>0</v>
      </c>
      <c r="K397" s="104">
        <f>Q397*($N$8+$R$6/100)</f>
        <v>0</v>
      </c>
      <c r="L397" s="107">
        <f>(H397*J397+K397)*I397</f>
        <v>0</v>
      </c>
      <c r="P397"/>
      <c r="Q397" s="163"/>
      <c r="R397" s="65"/>
      <c r="S397" s="65"/>
      <c r="AY397" s="26">
        <f>B397</f>
        <v>0</v>
      </c>
    </row>
    <row r="398" spans="1:51" s="1" customFormat="1" ht="75" customHeight="1">
      <c r="A398" s="119"/>
      <c r="B398" s="126"/>
      <c r="C398" s="129"/>
      <c r="D398" s="129"/>
      <c r="E398" s="116" t="str">
        <f>'Sua gia'!$H$1</f>
        <v>Kính dán 6.38 trắng trong</v>
      </c>
      <c r="F398" s="114"/>
      <c r="G398" s="114"/>
      <c r="H398" s="111"/>
      <c r="I398" s="114"/>
      <c r="J398" s="105"/>
      <c r="K398" s="105"/>
      <c r="L398" s="108"/>
      <c r="M398" s="21"/>
      <c r="O398" s="21"/>
      <c r="P398" s="21"/>
      <c r="Q398" s="163"/>
      <c r="R398" s="66"/>
      <c r="S398" s="66"/>
      <c r="T398" s="21"/>
      <c r="U398" s="21"/>
      <c r="V398" s="21"/>
      <c r="W398" s="21"/>
      <c r="X398" s="21"/>
      <c r="Y398" s="21"/>
      <c r="Z398" s="21"/>
      <c r="AA398" s="21"/>
      <c r="AB398" s="21"/>
      <c r="AY398" s="26">
        <f>B397</f>
        <v>0</v>
      </c>
    </row>
    <row r="399" spans="1:51" s="1" customFormat="1" ht="33" customHeight="1" thickBot="1">
      <c r="A399" s="120"/>
      <c r="B399" s="127"/>
      <c r="C399" s="27">
        <f>VLOOKUP(A397,'Sua gia'!$A$7:$D$939,4,0)</f>
        <v>0</v>
      </c>
      <c r="D399" s="27" t="str">
        <f>'Sua gia'!$E$1</f>
        <v>Xingfa</v>
      </c>
      <c r="E399" s="117"/>
      <c r="F399" s="115"/>
      <c r="G399" s="115"/>
      <c r="H399" s="112"/>
      <c r="I399" s="115"/>
      <c r="J399" s="106"/>
      <c r="K399" s="106"/>
      <c r="L399" s="109"/>
      <c r="Q399" s="163"/>
      <c r="R399" s="7"/>
      <c r="S399" s="7"/>
      <c r="AY399" s="26">
        <f>B397</f>
        <v>0</v>
      </c>
    </row>
    <row r="400" spans="1:51" s="26" customFormat="1" ht="108" customHeight="1">
      <c r="A400" s="118">
        <v>131</v>
      </c>
      <c r="B400" s="125">
        <f>VLOOKUP(A400,'Sua gia'!$A$7:$C$569,3,0)</f>
        <v>0</v>
      </c>
      <c r="C400" s="128"/>
      <c r="D400" s="128"/>
      <c r="E400" s="25" t="s">
        <v>44</v>
      </c>
      <c r="F400" s="113">
        <f>VLOOKUP(A400,'Sua gia'!$A$7:$I$569,5,0)</f>
        <v>0</v>
      </c>
      <c r="G400" s="113">
        <f>VLOOKUP(A400,'Sua gia'!$A$7:$I$569,6,0)</f>
        <v>0</v>
      </c>
      <c r="H400" s="110">
        <f>F400*G400/1000000</f>
        <v>0</v>
      </c>
      <c r="I400" s="113">
        <f>VLOOKUP(A400,'Sua gia'!$A$7:$I$569,8,0)</f>
        <v>0</v>
      </c>
      <c r="J400" s="104">
        <f>VLOOKUP(A400,'Sua gia'!$A$7:$I$569,9,0)*(1+'Sua gia'!$E$2/100)</f>
        <v>0</v>
      </c>
      <c r="K400" s="104">
        <f>Q400*($N$8+$R$6/100)</f>
        <v>0</v>
      </c>
      <c r="L400" s="107">
        <f>(H400*J400+K400)*I400</f>
        <v>0</v>
      </c>
      <c r="Q400" s="163"/>
      <c r="R400" s="65"/>
      <c r="S400" s="65"/>
      <c r="AY400" s="26">
        <f>B400</f>
        <v>0</v>
      </c>
    </row>
    <row r="401" spans="1:51" s="1" customFormat="1" ht="75" customHeight="1">
      <c r="A401" s="119"/>
      <c r="B401" s="126"/>
      <c r="C401" s="129"/>
      <c r="D401" s="129"/>
      <c r="E401" s="116" t="str">
        <f>'Sua gia'!$H$1</f>
        <v>Kính dán 6.38 trắng trong</v>
      </c>
      <c r="F401" s="114"/>
      <c r="G401" s="114"/>
      <c r="H401" s="111"/>
      <c r="I401" s="114"/>
      <c r="J401" s="105"/>
      <c r="K401" s="105"/>
      <c r="L401" s="108"/>
      <c r="M401" s="21"/>
      <c r="O401" s="21"/>
      <c r="P401" s="21"/>
      <c r="Q401" s="163"/>
      <c r="R401" s="66"/>
      <c r="S401" s="66"/>
      <c r="T401" s="21"/>
      <c r="U401" s="21"/>
      <c r="V401" s="21"/>
      <c r="W401" s="21"/>
      <c r="X401" s="21"/>
      <c r="Y401" s="21"/>
      <c r="Z401" s="21"/>
      <c r="AA401" s="21"/>
      <c r="AB401" s="21"/>
      <c r="AY401" s="26">
        <f>B400</f>
        <v>0</v>
      </c>
    </row>
    <row r="402" spans="1:51" s="1" customFormat="1" ht="33" customHeight="1" thickBot="1">
      <c r="A402" s="120"/>
      <c r="B402" s="127"/>
      <c r="C402" s="27">
        <f>VLOOKUP(A400,'Sua gia'!$A$7:$D$939,4,0)</f>
        <v>0</v>
      </c>
      <c r="D402" s="27" t="str">
        <f>'Sua gia'!$E$1</f>
        <v>Xingfa</v>
      </c>
      <c r="E402" s="117"/>
      <c r="F402" s="115"/>
      <c r="G402" s="115"/>
      <c r="H402" s="112"/>
      <c r="I402" s="115"/>
      <c r="J402" s="106"/>
      <c r="K402" s="106"/>
      <c r="L402" s="109"/>
      <c r="Q402" s="163"/>
      <c r="R402" s="7"/>
      <c r="S402" s="7"/>
      <c r="AY402" s="26">
        <f>B400</f>
        <v>0</v>
      </c>
    </row>
    <row r="403" spans="1:51" s="26" customFormat="1" ht="108" customHeight="1">
      <c r="A403" s="118">
        <v>132</v>
      </c>
      <c r="B403" s="125">
        <f>VLOOKUP(A403,'Sua gia'!$A$7:$C$569,3,0)</f>
        <v>0</v>
      </c>
      <c r="C403" s="128"/>
      <c r="D403" s="128"/>
      <c r="E403" s="25" t="s">
        <v>44</v>
      </c>
      <c r="F403" s="113">
        <f>VLOOKUP(A403,'Sua gia'!$A$7:$I$569,5,0)</f>
        <v>0</v>
      </c>
      <c r="G403" s="113">
        <f>VLOOKUP(A403,'Sua gia'!$A$7:$I$569,6,0)</f>
        <v>0</v>
      </c>
      <c r="H403" s="110">
        <f>F403*G403/1000000</f>
        <v>0</v>
      </c>
      <c r="I403" s="113">
        <f>VLOOKUP(A403,'Sua gia'!$A$7:$I$569,8,0)</f>
        <v>0</v>
      </c>
      <c r="J403" s="104">
        <f>VLOOKUP(A403,'Sua gia'!$A$7:$I$569,9,0)*(1+'Sua gia'!$E$2/100)</f>
        <v>0</v>
      </c>
      <c r="K403" s="104">
        <f>Q403*($N$8+$R$6/100)</f>
        <v>0</v>
      </c>
      <c r="L403" s="107">
        <f>(H403*J403+K403)*I403</f>
        <v>0</v>
      </c>
      <c r="Q403" s="163"/>
      <c r="R403" s="65"/>
      <c r="S403" s="65"/>
      <c r="AY403" s="26">
        <f>B403</f>
        <v>0</v>
      </c>
    </row>
    <row r="404" spans="1:51" s="1" customFormat="1" ht="75" customHeight="1">
      <c r="A404" s="119"/>
      <c r="B404" s="126"/>
      <c r="C404" s="129"/>
      <c r="D404" s="129"/>
      <c r="E404" s="116" t="str">
        <f>'Sua gia'!$H$1</f>
        <v>Kính dán 6.38 trắng trong</v>
      </c>
      <c r="F404" s="114"/>
      <c r="G404" s="114"/>
      <c r="H404" s="111"/>
      <c r="I404" s="114"/>
      <c r="J404" s="105"/>
      <c r="K404" s="105"/>
      <c r="L404" s="108"/>
      <c r="M404" s="21"/>
      <c r="O404" s="21"/>
      <c r="P404" s="21"/>
      <c r="Q404" s="163"/>
      <c r="R404" s="66"/>
      <c r="S404" s="66"/>
      <c r="T404" s="21"/>
      <c r="U404" s="21"/>
      <c r="V404" s="21"/>
      <c r="W404" s="21"/>
      <c r="X404" s="21"/>
      <c r="Y404" s="21"/>
      <c r="Z404" s="21"/>
      <c r="AA404" s="21"/>
      <c r="AB404" s="21"/>
      <c r="AY404" s="26">
        <f>B403</f>
        <v>0</v>
      </c>
    </row>
    <row r="405" spans="1:51" s="1" customFormat="1" ht="33" customHeight="1" thickBot="1">
      <c r="A405" s="120"/>
      <c r="B405" s="127"/>
      <c r="C405" s="27">
        <f>VLOOKUP(A403,'Sua gia'!$A$7:$D$939,4,0)</f>
        <v>0</v>
      </c>
      <c r="D405" s="27" t="str">
        <f>'Sua gia'!$E$1</f>
        <v>Xingfa</v>
      </c>
      <c r="E405" s="117"/>
      <c r="F405" s="115"/>
      <c r="G405" s="115"/>
      <c r="H405" s="112"/>
      <c r="I405" s="115"/>
      <c r="J405" s="106"/>
      <c r="K405" s="106"/>
      <c r="L405" s="109"/>
      <c r="Q405" s="163"/>
      <c r="R405" s="7"/>
      <c r="S405" s="7"/>
      <c r="AY405" s="26">
        <f>B403</f>
        <v>0</v>
      </c>
    </row>
    <row r="406" spans="1:51" s="26" customFormat="1" ht="108" customHeight="1">
      <c r="A406" s="118">
        <v>133</v>
      </c>
      <c r="B406" s="125">
        <f>VLOOKUP(A406,'Sua gia'!$A$7:$C$569,3,0)</f>
        <v>0</v>
      </c>
      <c r="C406" s="128"/>
      <c r="D406" s="128"/>
      <c r="E406" s="25" t="s">
        <v>45</v>
      </c>
      <c r="F406" s="113">
        <f>VLOOKUP(A406,'Sua gia'!$A$7:$I$569,5,0)</f>
        <v>0</v>
      </c>
      <c r="G406" s="113">
        <f>VLOOKUP(A406,'Sua gia'!$A$7:$I$569,6,0)</f>
        <v>0</v>
      </c>
      <c r="H406" s="110">
        <f>F406*G406/1000000</f>
        <v>0</v>
      </c>
      <c r="I406" s="113">
        <f>VLOOKUP(A406,'Sua gia'!$A$7:$I$569,8,0)</f>
        <v>0</v>
      </c>
      <c r="J406" s="104">
        <f>VLOOKUP(A406,'Sua gia'!$A$7:$I$569,9,0)*(1+'Sua gia'!$E$2/100)</f>
        <v>0</v>
      </c>
      <c r="K406" s="104">
        <f>Q406*($N$8+$R$6/100)</f>
        <v>0</v>
      </c>
      <c r="L406" s="107">
        <f>(H406*J406+K406)*I406</f>
        <v>0</v>
      </c>
      <c r="Q406" s="163"/>
      <c r="R406" s="67"/>
      <c r="S406" s="65"/>
      <c r="AY406" s="26">
        <f>B406</f>
        <v>0</v>
      </c>
    </row>
    <row r="407" spans="1:51" s="1" customFormat="1" ht="75" customHeight="1">
      <c r="A407" s="119"/>
      <c r="B407" s="126"/>
      <c r="C407" s="129"/>
      <c r="D407" s="129"/>
      <c r="E407" s="116" t="str">
        <f>'Sua gia'!$H$1</f>
        <v>Kính dán 6.38 trắng trong</v>
      </c>
      <c r="F407" s="114"/>
      <c r="G407" s="114"/>
      <c r="H407" s="111"/>
      <c r="I407" s="114"/>
      <c r="J407" s="105"/>
      <c r="K407" s="105"/>
      <c r="L407" s="108"/>
      <c r="M407" s="21"/>
      <c r="O407" s="21"/>
      <c r="P407" s="21"/>
      <c r="Q407" s="163"/>
      <c r="R407" s="66"/>
      <c r="S407" s="66"/>
      <c r="T407" s="21"/>
      <c r="U407" s="21"/>
      <c r="V407" s="21"/>
      <c r="W407" s="21"/>
      <c r="X407" s="21"/>
      <c r="Y407" s="21"/>
      <c r="Z407" s="21"/>
      <c r="AA407" s="21"/>
      <c r="AB407" s="21"/>
      <c r="AY407" s="26">
        <f>B406</f>
        <v>0</v>
      </c>
    </row>
    <row r="408" spans="1:51" s="1" customFormat="1" ht="33" customHeight="1" thickBot="1">
      <c r="A408" s="120"/>
      <c r="B408" s="127"/>
      <c r="C408" s="27">
        <f>VLOOKUP(A406,'Sua gia'!$A$7:$D$939,4,0)</f>
        <v>0</v>
      </c>
      <c r="D408" s="27" t="str">
        <f>'Sua gia'!$E$1</f>
        <v>Xingfa</v>
      </c>
      <c r="E408" s="117"/>
      <c r="F408" s="115"/>
      <c r="G408" s="115"/>
      <c r="H408" s="112"/>
      <c r="I408" s="115"/>
      <c r="J408" s="106"/>
      <c r="K408" s="106"/>
      <c r="L408" s="109"/>
      <c r="Q408" s="163"/>
      <c r="R408" s="7"/>
      <c r="S408" s="7"/>
      <c r="AY408" s="26">
        <f>B406</f>
        <v>0</v>
      </c>
    </row>
    <row r="409" spans="1:51" s="26" customFormat="1" ht="108" customHeight="1">
      <c r="A409" s="118">
        <v>134</v>
      </c>
      <c r="B409" s="125">
        <f>VLOOKUP(A409,'Sua gia'!$A$7:$C$569,3,0)</f>
        <v>0</v>
      </c>
      <c r="C409" s="128"/>
      <c r="D409" s="128"/>
      <c r="E409" s="25" t="s">
        <v>46</v>
      </c>
      <c r="F409" s="113">
        <f>VLOOKUP(A409,'Sua gia'!$A$7:$I$569,5,0)</f>
        <v>0</v>
      </c>
      <c r="G409" s="113">
        <f>VLOOKUP(A409,'Sua gia'!$A$7:$I$569,6,0)</f>
        <v>0</v>
      </c>
      <c r="H409" s="110">
        <f>F409*G409/1000000</f>
        <v>0</v>
      </c>
      <c r="I409" s="113">
        <f>VLOOKUP(A409,'Sua gia'!$A$7:$I$569,8,0)</f>
        <v>0</v>
      </c>
      <c r="J409" s="104">
        <f>VLOOKUP(A409,'Sua gia'!$A$7:$I$569,9,0)*(1+'Sua gia'!$E$2/100)</f>
        <v>0</v>
      </c>
      <c r="K409" s="104">
        <f>Q409*($N$8+$R$6/100)</f>
        <v>0</v>
      </c>
      <c r="L409" s="107">
        <f>(H409*J409+K409)*I409</f>
        <v>0</v>
      </c>
      <c r="Q409" s="163"/>
      <c r="R409" s="65"/>
      <c r="S409" s="65"/>
      <c r="AY409" s="26">
        <f>B409</f>
        <v>0</v>
      </c>
    </row>
    <row r="410" spans="1:51" s="1" customFormat="1" ht="75" customHeight="1">
      <c r="A410" s="119"/>
      <c r="B410" s="126"/>
      <c r="C410" s="129"/>
      <c r="D410" s="129"/>
      <c r="E410" s="116" t="str">
        <f>'Sua gia'!$H$1</f>
        <v>Kính dán 6.38 trắng trong</v>
      </c>
      <c r="F410" s="114"/>
      <c r="G410" s="114"/>
      <c r="H410" s="111"/>
      <c r="I410" s="114"/>
      <c r="J410" s="105"/>
      <c r="K410" s="105"/>
      <c r="L410" s="108"/>
      <c r="M410" s="21"/>
      <c r="O410"/>
      <c r="P410" s="21"/>
      <c r="Q410" s="163"/>
      <c r="R410" s="66"/>
      <c r="S410" s="66"/>
      <c r="T410" s="21"/>
      <c r="U410" s="21"/>
      <c r="V410" s="21"/>
      <c r="W410" s="21"/>
      <c r="X410" s="21"/>
      <c r="Y410" s="21"/>
      <c r="Z410" s="21"/>
      <c r="AA410" s="21"/>
      <c r="AB410" s="21"/>
      <c r="AY410" s="26">
        <f>B409</f>
        <v>0</v>
      </c>
    </row>
    <row r="411" spans="1:51" s="1" customFormat="1" ht="33" customHeight="1" thickBot="1">
      <c r="A411" s="120"/>
      <c r="B411" s="127"/>
      <c r="C411" s="27">
        <f>VLOOKUP(A409,'Sua gia'!$A$7:$D$939,4,0)</f>
        <v>0</v>
      </c>
      <c r="D411" s="27" t="str">
        <f>'Sua gia'!$E$1</f>
        <v>Xingfa</v>
      </c>
      <c r="E411" s="117"/>
      <c r="F411" s="115"/>
      <c r="G411" s="115"/>
      <c r="H411" s="112"/>
      <c r="I411" s="115"/>
      <c r="J411" s="106"/>
      <c r="K411" s="106"/>
      <c r="L411" s="109"/>
      <c r="Q411" s="163"/>
      <c r="R411" s="7"/>
      <c r="S411" s="7"/>
      <c r="AY411" s="26">
        <f>B409</f>
        <v>0</v>
      </c>
    </row>
    <row r="412" spans="1:51" s="26" customFormat="1" ht="108" customHeight="1">
      <c r="A412" s="118">
        <v>135</v>
      </c>
      <c r="B412" s="125">
        <f>VLOOKUP(A412,'Sua gia'!$A$7:$C$569,3,0)</f>
        <v>0</v>
      </c>
      <c r="C412" s="128"/>
      <c r="D412" s="128"/>
      <c r="E412" s="25" t="s">
        <v>45</v>
      </c>
      <c r="F412" s="113">
        <f>VLOOKUP(A412,'Sua gia'!$A$7:$I$569,5,0)</f>
        <v>0</v>
      </c>
      <c r="G412" s="113">
        <f>VLOOKUP(A412,'Sua gia'!$A$7:$I$569,6,0)</f>
        <v>0</v>
      </c>
      <c r="H412" s="110">
        <f>F412*G412/1000000</f>
        <v>0</v>
      </c>
      <c r="I412" s="113">
        <f>VLOOKUP(A412,'Sua gia'!$A$7:$I$569,8,0)</f>
        <v>0</v>
      </c>
      <c r="J412" s="104">
        <f>VLOOKUP(A412,'Sua gia'!$A$7:$I$569,9,0)*(1+'Sua gia'!$E$2/100)</f>
        <v>0</v>
      </c>
      <c r="K412" s="104">
        <f>Q412*($N$8+$R$6/100)</f>
        <v>0</v>
      </c>
      <c r="L412" s="107">
        <f>(H412*J412+K412)*I412</f>
        <v>0</v>
      </c>
      <c r="Q412" s="163"/>
      <c r="R412" s="67"/>
      <c r="S412" s="65"/>
      <c r="AY412" s="26">
        <f>B412</f>
        <v>0</v>
      </c>
    </row>
    <row r="413" spans="1:51" s="1" customFormat="1" ht="75" customHeight="1">
      <c r="A413" s="119"/>
      <c r="B413" s="126"/>
      <c r="C413" s="129"/>
      <c r="D413" s="129"/>
      <c r="E413" s="116" t="str">
        <f>'Sua gia'!$H$1</f>
        <v>Kính dán 6.38 trắng trong</v>
      </c>
      <c r="F413" s="114"/>
      <c r="G413" s="114"/>
      <c r="H413" s="111"/>
      <c r="I413" s="114"/>
      <c r="J413" s="105"/>
      <c r="K413" s="105"/>
      <c r="L413" s="108"/>
      <c r="M413" s="21"/>
      <c r="O413" s="21"/>
      <c r="P413" s="21"/>
      <c r="Q413" s="163"/>
      <c r="R413" s="66"/>
      <c r="S413" s="66"/>
      <c r="T413" s="21"/>
      <c r="U413" s="21"/>
      <c r="V413" s="21"/>
      <c r="W413" s="21"/>
      <c r="X413" s="21"/>
      <c r="Y413" s="21"/>
      <c r="Z413" s="21"/>
      <c r="AA413" s="21"/>
      <c r="AB413" s="21"/>
      <c r="AY413" s="26">
        <f>B412</f>
        <v>0</v>
      </c>
    </row>
    <row r="414" spans="1:51" s="1" customFormat="1" ht="33" customHeight="1" thickBot="1">
      <c r="A414" s="120"/>
      <c r="B414" s="127"/>
      <c r="C414" s="27">
        <f>VLOOKUP(A412,'Sua gia'!$A$7:$D$939,4,0)</f>
        <v>0</v>
      </c>
      <c r="D414" s="27" t="str">
        <f>'Sua gia'!$E$1</f>
        <v>Xingfa</v>
      </c>
      <c r="E414" s="117"/>
      <c r="F414" s="115"/>
      <c r="G414" s="115"/>
      <c r="H414" s="112"/>
      <c r="I414" s="115"/>
      <c r="J414" s="106"/>
      <c r="K414" s="106"/>
      <c r="L414" s="109"/>
      <c r="Q414" s="163"/>
      <c r="R414" s="7"/>
      <c r="S414" s="7"/>
      <c r="AY414" s="26">
        <f>B412</f>
        <v>0</v>
      </c>
    </row>
    <row r="415" spans="1:51" s="26" customFormat="1" ht="108" customHeight="1">
      <c r="A415" s="118">
        <v>136</v>
      </c>
      <c r="B415" s="125">
        <f>VLOOKUP(A415,'Sua gia'!$A$7:$C$569,3,0)</f>
        <v>0</v>
      </c>
      <c r="C415" s="128"/>
      <c r="D415" s="128"/>
      <c r="E415" s="25" t="s">
        <v>45</v>
      </c>
      <c r="F415" s="113">
        <f>VLOOKUP(A415,'Sua gia'!$A$7:$I$569,5,0)</f>
        <v>0</v>
      </c>
      <c r="G415" s="113">
        <f>VLOOKUP(A415,'Sua gia'!$A$7:$I$569,6,0)</f>
        <v>0</v>
      </c>
      <c r="H415" s="110">
        <f>F415*G415/1000000</f>
        <v>0</v>
      </c>
      <c r="I415" s="113">
        <f>VLOOKUP(A415,'Sua gia'!$A$7:$I$569,8,0)</f>
        <v>0</v>
      </c>
      <c r="J415" s="104">
        <f>VLOOKUP(A415,'Sua gia'!$A$7:$I$569,9,0)*(1+'Sua gia'!$E$2/100)</f>
        <v>0</v>
      </c>
      <c r="K415" s="104">
        <f>Q415*($N$8+$R$6/100)</f>
        <v>0</v>
      </c>
      <c r="L415" s="107">
        <f>(H415*J415+K415)*I415</f>
        <v>0</v>
      </c>
      <c r="Q415" s="163"/>
      <c r="R415" s="65"/>
      <c r="S415" s="65"/>
      <c r="AY415" s="26">
        <f>B415</f>
        <v>0</v>
      </c>
    </row>
    <row r="416" spans="1:51" s="1" customFormat="1" ht="75" customHeight="1">
      <c r="A416" s="119"/>
      <c r="B416" s="126"/>
      <c r="C416" s="129"/>
      <c r="D416" s="129"/>
      <c r="E416" s="116" t="str">
        <f>'Sua gia'!$H$1</f>
        <v>Kính dán 6.38 trắng trong</v>
      </c>
      <c r="F416" s="114"/>
      <c r="G416" s="114"/>
      <c r="H416" s="111"/>
      <c r="I416" s="114"/>
      <c r="J416" s="105"/>
      <c r="K416" s="105"/>
      <c r="L416" s="108"/>
      <c r="M416" s="21"/>
      <c r="O416" s="21"/>
      <c r="P416" s="21"/>
      <c r="Q416" s="163"/>
      <c r="R416" s="66"/>
      <c r="S416" s="66"/>
      <c r="T416" s="21"/>
      <c r="U416" s="21"/>
      <c r="V416" s="21"/>
      <c r="W416" s="21"/>
      <c r="X416" s="21"/>
      <c r="Y416" s="21"/>
      <c r="Z416" s="21"/>
      <c r="AA416" s="21"/>
      <c r="AB416" s="21"/>
      <c r="AY416" s="26">
        <f>B415</f>
        <v>0</v>
      </c>
    </row>
    <row r="417" spans="1:51" s="1" customFormat="1" ht="33" customHeight="1" thickBot="1">
      <c r="A417" s="120"/>
      <c r="B417" s="127"/>
      <c r="C417" s="27">
        <f>VLOOKUP(A415,'Sua gia'!$A$7:$D$939,4,0)</f>
        <v>0</v>
      </c>
      <c r="D417" s="27" t="str">
        <f>'Sua gia'!$E$1</f>
        <v>Xingfa</v>
      </c>
      <c r="E417" s="117"/>
      <c r="F417" s="115"/>
      <c r="G417" s="115"/>
      <c r="H417" s="112"/>
      <c r="I417" s="115"/>
      <c r="J417" s="106"/>
      <c r="K417" s="106"/>
      <c r="L417" s="109"/>
      <c r="Q417" s="163"/>
      <c r="R417" s="7"/>
      <c r="S417" s="7"/>
      <c r="AY417" s="26">
        <f>B415</f>
        <v>0</v>
      </c>
    </row>
    <row r="418" spans="1:51" s="26" customFormat="1" ht="108" customHeight="1">
      <c r="A418" s="118">
        <v>137</v>
      </c>
      <c r="B418" s="125">
        <f>VLOOKUP(A418,'Sua gia'!$A$7:$C$569,3,0)</f>
        <v>0</v>
      </c>
      <c r="C418" s="128"/>
      <c r="D418" s="128"/>
      <c r="E418" s="25" t="s">
        <v>44</v>
      </c>
      <c r="F418" s="113">
        <f>VLOOKUP(A418,'Sua gia'!$A$7:$I$569,5,0)</f>
        <v>0</v>
      </c>
      <c r="G418" s="113">
        <f>VLOOKUP(A418,'Sua gia'!$A$7:$I$569,6,0)</f>
        <v>0</v>
      </c>
      <c r="H418" s="110">
        <f>F418*G418/1000000</f>
        <v>0</v>
      </c>
      <c r="I418" s="113">
        <f>VLOOKUP(A418,'Sua gia'!$A$7:$I$569,8,0)</f>
        <v>0</v>
      </c>
      <c r="J418" s="104">
        <f>VLOOKUP(A418,'Sua gia'!$A$7:$I$569,9,0)*(1+'Sua gia'!$E$2/100)</f>
        <v>0</v>
      </c>
      <c r="K418" s="104">
        <f>Q418*($N$8+$R$6/100)</f>
        <v>0</v>
      </c>
      <c r="L418" s="107">
        <f>(H418*J418+K418)*I418</f>
        <v>0</v>
      </c>
      <c r="Q418" s="163"/>
      <c r="R418" s="65"/>
      <c r="S418" s="65"/>
      <c r="AY418" s="26">
        <f>B418</f>
        <v>0</v>
      </c>
    </row>
    <row r="419" spans="1:51" s="1" customFormat="1" ht="75" customHeight="1">
      <c r="A419" s="119"/>
      <c r="B419" s="126"/>
      <c r="C419" s="129"/>
      <c r="D419" s="129"/>
      <c r="E419" s="116" t="str">
        <f>'Sua gia'!$H$1</f>
        <v>Kính dán 6.38 trắng trong</v>
      </c>
      <c r="F419" s="114"/>
      <c r="G419" s="114"/>
      <c r="H419" s="111"/>
      <c r="I419" s="114"/>
      <c r="J419" s="105"/>
      <c r="K419" s="105"/>
      <c r="L419" s="108"/>
      <c r="M419" s="21"/>
      <c r="O419" s="21"/>
      <c r="P419" s="21"/>
      <c r="Q419" s="163"/>
      <c r="R419" s="66"/>
      <c r="S419" s="66"/>
      <c r="T419" s="21"/>
      <c r="U419" s="21"/>
      <c r="V419" s="21"/>
      <c r="W419" s="21"/>
      <c r="X419" s="21"/>
      <c r="Y419" s="21"/>
      <c r="Z419" s="21"/>
      <c r="AA419" s="21"/>
      <c r="AB419" s="21"/>
      <c r="AY419" s="26">
        <f>B418</f>
        <v>0</v>
      </c>
    </row>
    <row r="420" spans="1:51" s="1" customFormat="1" ht="33" customHeight="1" thickBot="1">
      <c r="A420" s="120"/>
      <c r="B420" s="127"/>
      <c r="C420" s="27">
        <f>VLOOKUP(A418,'Sua gia'!$A$7:$D$939,4,0)</f>
        <v>0</v>
      </c>
      <c r="D420" s="27" t="str">
        <f>'Sua gia'!$E$1</f>
        <v>Xingfa</v>
      </c>
      <c r="E420" s="117"/>
      <c r="F420" s="115"/>
      <c r="G420" s="115"/>
      <c r="H420" s="112"/>
      <c r="I420" s="115"/>
      <c r="J420" s="106"/>
      <c r="K420" s="106"/>
      <c r="L420" s="109"/>
      <c r="Q420" s="163"/>
      <c r="R420" s="7"/>
      <c r="S420" s="7"/>
      <c r="AY420" s="26">
        <f>B418</f>
        <v>0</v>
      </c>
    </row>
    <row r="421" spans="1:51" s="26" customFormat="1" ht="108" customHeight="1">
      <c r="A421" s="118">
        <v>138</v>
      </c>
      <c r="B421" s="125">
        <f>VLOOKUP(A421,'Sua gia'!$A$7:$C$569,3,0)</f>
        <v>0</v>
      </c>
      <c r="C421" s="128"/>
      <c r="D421" s="128"/>
      <c r="E421" s="25" t="s">
        <v>20</v>
      </c>
      <c r="F421" s="113">
        <f>VLOOKUP(A421,'Sua gia'!$A$7:$I$569,5,0)</f>
        <v>0</v>
      </c>
      <c r="G421" s="113">
        <f>VLOOKUP(A421,'Sua gia'!$A$7:$I$569,6,0)</f>
        <v>0</v>
      </c>
      <c r="H421" s="110">
        <f>F421*G421/1000000</f>
        <v>0</v>
      </c>
      <c r="I421" s="113">
        <f>VLOOKUP(A421,'Sua gia'!$A$7:$I$569,8,0)</f>
        <v>0</v>
      </c>
      <c r="J421" s="104">
        <f>VLOOKUP(A421,'Sua gia'!$A$7:$I$569,9,0)*(1+'Sua gia'!$E$2/100)</f>
        <v>0</v>
      </c>
      <c r="K421" s="104">
        <f>Q421*($N$8+$R$6/100)</f>
        <v>0</v>
      </c>
      <c r="L421" s="107">
        <f>(H421*J421+K421)*I421</f>
        <v>0</v>
      </c>
      <c r="Q421" s="163"/>
      <c r="R421" s="65"/>
      <c r="S421" s="65"/>
      <c r="AY421" s="26">
        <f>B421</f>
        <v>0</v>
      </c>
    </row>
    <row r="422" spans="1:51" s="1" customFormat="1" ht="75" customHeight="1">
      <c r="A422" s="119"/>
      <c r="B422" s="126"/>
      <c r="C422" s="129"/>
      <c r="D422" s="129"/>
      <c r="E422" s="116" t="str">
        <f>'Sua gia'!$H$1</f>
        <v>Kính dán 6.38 trắng trong</v>
      </c>
      <c r="F422" s="114"/>
      <c r="G422" s="114"/>
      <c r="H422" s="111"/>
      <c r="I422" s="114"/>
      <c r="J422" s="105"/>
      <c r="K422" s="105"/>
      <c r="L422" s="108"/>
      <c r="M422" s="21"/>
      <c r="O422" s="21"/>
      <c r="P422" s="21"/>
      <c r="Q422" s="163"/>
      <c r="R422" s="66"/>
      <c r="S422" s="66"/>
      <c r="T422" s="21"/>
      <c r="U422" s="21"/>
      <c r="V422" s="21"/>
      <c r="W422" s="21"/>
      <c r="X422" s="21"/>
      <c r="Y422" s="21"/>
      <c r="Z422" s="21"/>
      <c r="AA422" s="21"/>
      <c r="AB422" s="21"/>
      <c r="AY422" s="26">
        <f>B421</f>
        <v>0</v>
      </c>
    </row>
    <row r="423" spans="1:51" s="1" customFormat="1" ht="33" customHeight="1" thickBot="1">
      <c r="A423" s="120"/>
      <c r="B423" s="127"/>
      <c r="C423" s="27">
        <f>VLOOKUP(A421,'Sua gia'!$A$7:$D$939,4,0)</f>
        <v>0</v>
      </c>
      <c r="D423" s="27" t="str">
        <f>'Sua gia'!$E$1</f>
        <v>Xingfa</v>
      </c>
      <c r="E423" s="117"/>
      <c r="F423" s="115"/>
      <c r="G423" s="115"/>
      <c r="H423" s="112"/>
      <c r="I423" s="115"/>
      <c r="J423" s="106"/>
      <c r="K423" s="106"/>
      <c r="L423" s="109"/>
      <c r="Q423" s="163"/>
      <c r="R423" s="7"/>
      <c r="S423" s="67"/>
      <c r="AY423" s="26">
        <f>B421</f>
        <v>0</v>
      </c>
    </row>
    <row r="424" spans="1:51" s="26" customFormat="1" ht="108" customHeight="1">
      <c r="A424" s="118">
        <v>139</v>
      </c>
      <c r="B424" s="125">
        <f>VLOOKUP(A424,'Sua gia'!$A$7:$C$569,3,0)</f>
        <v>0</v>
      </c>
      <c r="C424" s="128"/>
      <c r="D424" s="128"/>
      <c r="E424" s="25" t="s">
        <v>46</v>
      </c>
      <c r="F424" s="113">
        <f>VLOOKUP(A424,'Sua gia'!$A$7:$I$569,5,0)</f>
        <v>0</v>
      </c>
      <c r="G424" s="113">
        <f>VLOOKUP(A424,'Sua gia'!$A$7:$I$569,6,0)</f>
        <v>0</v>
      </c>
      <c r="H424" s="110">
        <f>F424*G424/1000000</f>
        <v>0</v>
      </c>
      <c r="I424" s="113">
        <f>VLOOKUP(A424,'Sua gia'!$A$7:$I$569,8,0)</f>
        <v>0</v>
      </c>
      <c r="J424" s="104">
        <f>VLOOKUP(A424,'Sua gia'!$A$7:$I$569,9,0)*(1+'Sua gia'!$E$2/100)</f>
        <v>0</v>
      </c>
      <c r="K424" s="104">
        <f>Q424*($N$8+$R$6/100)</f>
        <v>0</v>
      </c>
      <c r="L424" s="107">
        <f>(H424*J424+K424)*I424</f>
        <v>0</v>
      </c>
      <c r="Q424" s="163"/>
      <c r="R424" s="65"/>
      <c r="S424" s="65"/>
      <c r="AY424" s="26">
        <f>B424</f>
        <v>0</v>
      </c>
    </row>
    <row r="425" spans="1:51" s="1" customFormat="1" ht="75" customHeight="1">
      <c r="A425" s="119"/>
      <c r="B425" s="126"/>
      <c r="C425" s="129"/>
      <c r="D425" s="129"/>
      <c r="E425" s="116" t="str">
        <f>'Sua gia'!$H$1</f>
        <v>Kính dán 6.38 trắng trong</v>
      </c>
      <c r="F425" s="114"/>
      <c r="G425" s="114"/>
      <c r="H425" s="111"/>
      <c r="I425" s="114"/>
      <c r="J425" s="105"/>
      <c r="K425" s="105"/>
      <c r="L425" s="108"/>
      <c r="M425" s="21"/>
      <c r="O425" s="21"/>
      <c r="P425" s="21"/>
      <c r="Q425" s="163"/>
      <c r="R425" s="66"/>
      <c r="S425" s="66"/>
      <c r="T425" s="21"/>
      <c r="U425" s="21"/>
      <c r="V425" s="21"/>
      <c r="W425" s="21"/>
      <c r="X425" s="21"/>
      <c r="Y425" s="21"/>
      <c r="Z425" s="21"/>
      <c r="AA425" s="21"/>
      <c r="AB425" s="21"/>
      <c r="AY425" s="26">
        <f>B424</f>
        <v>0</v>
      </c>
    </row>
    <row r="426" spans="1:51" s="1" customFormat="1" ht="33" customHeight="1" thickBot="1">
      <c r="A426" s="120"/>
      <c r="B426" s="127"/>
      <c r="C426" s="27">
        <f>VLOOKUP(A424,'Sua gia'!$A$7:$D$939,4,0)</f>
        <v>0</v>
      </c>
      <c r="D426" s="27" t="str">
        <f>'Sua gia'!$E$1</f>
        <v>Xingfa</v>
      </c>
      <c r="E426" s="117"/>
      <c r="F426" s="115"/>
      <c r="G426" s="115"/>
      <c r="H426" s="112"/>
      <c r="I426" s="115"/>
      <c r="J426" s="106"/>
      <c r="K426" s="106"/>
      <c r="L426" s="109"/>
      <c r="Q426" s="163"/>
      <c r="R426" s="7"/>
      <c r="S426" s="7"/>
      <c r="AY426" s="26">
        <f>B424</f>
        <v>0</v>
      </c>
    </row>
    <row r="427" spans="1:51" s="26" customFormat="1" ht="108" customHeight="1">
      <c r="A427" s="118">
        <v>140</v>
      </c>
      <c r="B427" s="125">
        <f>VLOOKUP(A427,'Sua gia'!$A$7:$C$569,3,0)</f>
        <v>0</v>
      </c>
      <c r="C427" s="128"/>
      <c r="D427" s="128"/>
      <c r="E427" s="25" t="s">
        <v>44</v>
      </c>
      <c r="F427" s="113">
        <f>VLOOKUP(A427,'Sua gia'!$A$7:$I$569,5,0)</f>
        <v>0</v>
      </c>
      <c r="G427" s="113">
        <f>VLOOKUP(A427,'Sua gia'!$A$7:$I$569,6,0)</f>
        <v>0</v>
      </c>
      <c r="H427" s="110">
        <f>F427*G427/1000000</f>
        <v>0</v>
      </c>
      <c r="I427" s="113">
        <f>VLOOKUP(A427,'Sua gia'!$A$7:$I$569,8,0)</f>
        <v>0</v>
      </c>
      <c r="J427" s="104">
        <f>VLOOKUP(A427,'Sua gia'!$A$7:$I$569,9,0)*(1+'Sua gia'!$E$2/100)</f>
        <v>0</v>
      </c>
      <c r="K427" s="104">
        <f>Q427*($N$8+$R$6/100)</f>
        <v>0</v>
      </c>
      <c r="L427" s="107">
        <f>(H427*J427+K427)*I427</f>
        <v>0</v>
      </c>
      <c r="P427"/>
      <c r="Q427" s="163"/>
      <c r="R427" s="65"/>
      <c r="S427" s="65"/>
      <c r="AY427" s="26">
        <f>B427</f>
        <v>0</v>
      </c>
    </row>
    <row r="428" spans="1:51" s="1" customFormat="1" ht="75" customHeight="1">
      <c r="A428" s="119"/>
      <c r="B428" s="126"/>
      <c r="C428" s="129"/>
      <c r="D428" s="129"/>
      <c r="E428" s="116" t="str">
        <f>'Sua gia'!$H$1</f>
        <v>Kính dán 6.38 trắng trong</v>
      </c>
      <c r="F428" s="114"/>
      <c r="G428" s="114"/>
      <c r="H428" s="111"/>
      <c r="I428" s="114"/>
      <c r="J428" s="105"/>
      <c r="K428" s="105"/>
      <c r="L428" s="108"/>
      <c r="M428" s="21"/>
      <c r="O428"/>
      <c r="P428" s="21"/>
      <c r="Q428" s="163"/>
      <c r="R428" s="66"/>
      <c r="S428" s="66"/>
      <c r="T428" s="21"/>
      <c r="U428" s="21"/>
      <c r="V428" s="21"/>
      <c r="W428" s="21"/>
      <c r="X428" s="21"/>
      <c r="Y428" s="21"/>
      <c r="Z428" s="21"/>
      <c r="AA428" s="21"/>
      <c r="AB428" s="21"/>
      <c r="AY428" s="26">
        <f>B427</f>
        <v>0</v>
      </c>
    </row>
    <row r="429" spans="1:51" s="1" customFormat="1" ht="33" customHeight="1" thickBot="1">
      <c r="A429" s="120"/>
      <c r="B429" s="127"/>
      <c r="C429" s="27">
        <f>VLOOKUP(A427,'Sua gia'!$A$7:$D$939,4,0)</f>
        <v>0</v>
      </c>
      <c r="D429" s="27" t="str">
        <f>'Sua gia'!$E$1</f>
        <v>Xingfa</v>
      </c>
      <c r="E429" s="117"/>
      <c r="F429" s="115"/>
      <c r="G429" s="115"/>
      <c r="H429" s="112"/>
      <c r="I429" s="115"/>
      <c r="J429" s="106"/>
      <c r="K429" s="106"/>
      <c r="L429" s="109"/>
      <c r="Q429" s="163"/>
      <c r="R429" s="7"/>
      <c r="S429" s="7"/>
      <c r="AY429" s="26">
        <f>B427</f>
        <v>0</v>
      </c>
    </row>
    <row r="430" spans="1:51" s="26" customFormat="1" ht="108" customHeight="1">
      <c r="A430" s="118">
        <v>141</v>
      </c>
      <c r="B430" s="125">
        <f>VLOOKUP(A430,'Sua gia'!$A$7:$C$569,3,0)</f>
        <v>0</v>
      </c>
      <c r="C430" s="128"/>
      <c r="D430" s="128"/>
      <c r="E430" s="25" t="s">
        <v>45</v>
      </c>
      <c r="F430" s="113">
        <f>VLOOKUP(A430,'Sua gia'!$A$7:$I$569,5,0)</f>
        <v>0</v>
      </c>
      <c r="G430" s="113">
        <f>VLOOKUP(A430,'Sua gia'!$A$7:$I$569,6,0)</f>
        <v>0</v>
      </c>
      <c r="H430" s="110">
        <f>F430*G430/1000000</f>
        <v>0</v>
      </c>
      <c r="I430" s="113">
        <f>VLOOKUP(A430,'Sua gia'!$A$7:$I$569,8,0)</f>
        <v>0</v>
      </c>
      <c r="J430" s="104">
        <f>VLOOKUP(A430,'Sua gia'!$A$7:$I$569,9,0)*(1+'Sua gia'!$E$2/100)</f>
        <v>0</v>
      </c>
      <c r="K430" s="104">
        <f>Q430*($N$8+$R$6/100)</f>
        <v>0</v>
      </c>
      <c r="L430" s="107">
        <f>(H430*J430+K430)*I430</f>
        <v>0</v>
      </c>
      <c r="P430"/>
      <c r="Q430" s="163"/>
      <c r="R430" s="65"/>
      <c r="S430" s="65"/>
      <c r="AY430" s="26">
        <f>B430</f>
        <v>0</v>
      </c>
    </row>
    <row r="431" spans="1:51" s="1" customFormat="1" ht="75" customHeight="1">
      <c r="A431" s="119"/>
      <c r="B431" s="126"/>
      <c r="C431" s="129"/>
      <c r="D431" s="129"/>
      <c r="E431" s="116" t="str">
        <f>'Sua gia'!$H$1</f>
        <v>Kính dán 6.38 trắng trong</v>
      </c>
      <c r="F431" s="114"/>
      <c r="G431" s="114"/>
      <c r="H431" s="111"/>
      <c r="I431" s="114"/>
      <c r="J431" s="105"/>
      <c r="K431" s="105"/>
      <c r="L431" s="108"/>
      <c r="M431" s="21"/>
      <c r="O431" s="21"/>
      <c r="P431" s="21"/>
      <c r="Q431" s="163"/>
      <c r="R431" s="66"/>
      <c r="S431" s="66"/>
      <c r="T431" s="21"/>
      <c r="U431" s="21"/>
      <c r="V431" s="21"/>
      <c r="W431" s="21"/>
      <c r="X431" s="21"/>
      <c r="Y431" s="21"/>
      <c r="Z431" s="21"/>
      <c r="AA431" s="21"/>
      <c r="AB431" s="21"/>
      <c r="AY431" s="26">
        <f>B430</f>
        <v>0</v>
      </c>
    </row>
    <row r="432" spans="1:51" s="1" customFormat="1" ht="33" customHeight="1" thickBot="1">
      <c r="A432" s="120"/>
      <c r="B432" s="127"/>
      <c r="C432" s="27">
        <f>VLOOKUP(A430,'Sua gia'!$A$7:$D$939,4,0)</f>
        <v>0</v>
      </c>
      <c r="D432" s="27" t="str">
        <f>'Sua gia'!$E$1</f>
        <v>Xingfa</v>
      </c>
      <c r="E432" s="117"/>
      <c r="F432" s="115"/>
      <c r="G432" s="115"/>
      <c r="H432" s="112"/>
      <c r="I432" s="115"/>
      <c r="J432" s="106"/>
      <c r="K432" s="106"/>
      <c r="L432" s="109"/>
      <c r="Q432" s="163"/>
      <c r="R432" s="7"/>
      <c r="S432" s="7"/>
      <c r="AY432" s="26">
        <f>B430</f>
        <v>0</v>
      </c>
    </row>
    <row r="433" spans="1:51" s="26" customFormat="1" ht="108" customHeight="1">
      <c r="A433" s="118">
        <v>142</v>
      </c>
      <c r="B433" s="125">
        <f>VLOOKUP(A433,'Sua gia'!$A$7:$C$569,3,0)</f>
        <v>0</v>
      </c>
      <c r="C433" s="128"/>
      <c r="D433" s="128"/>
      <c r="E433" s="25" t="s">
        <v>44</v>
      </c>
      <c r="F433" s="113">
        <f>VLOOKUP(A433,'Sua gia'!$A$7:$I$569,5,0)</f>
        <v>0</v>
      </c>
      <c r="G433" s="113">
        <f>VLOOKUP(A433,'Sua gia'!$A$7:$I$569,6,0)</f>
        <v>0</v>
      </c>
      <c r="H433" s="110">
        <f>F433*G433/1000000</f>
        <v>0</v>
      </c>
      <c r="I433" s="113">
        <f>VLOOKUP(A433,'Sua gia'!$A$7:$I$569,8,0)</f>
        <v>0</v>
      </c>
      <c r="J433" s="104">
        <f>VLOOKUP(A433,'Sua gia'!$A$7:$I$569,9,0)*(1+'Sua gia'!$E$2/100)</f>
        <v>0</v>
      </c>
      <c r="K433" s="104">
        <f>Q433*($N$8+$R$6/100)</f>
        <v>0</v>
      </c>
      <c r="L433" s="107">
        <f>(H433*J433+K433)*I433</f>
        <v>0</v>
      </c>
      <c r="Q433" s="163"/>
      <c r="R433" s="65"/>
      <c r="S433" s="65"/>
      <c r="AY433" s="26">
        <f>B433</f>
        <v>0</v>
      </c>
    </row>
    <row r="434" spans="1:51" s="1" customFormat="1" ht="75" customHeight="1">
      <c r="A434" s="119"/>
      <c r="B434" s="126"/>
      <c r="C434" s="129"/>
      <c r="D434" s="129"/>
      <c r="E434" s="116" t="str">
        <f>'Sua gia'!$H$1</f>
        <v>Kính dán 6.38 trắng trong</v>
      </c>
      <c r="F434" s="114"/>
      <c r="G434" s="114"/>
      <c r="H434" s="111"/>
      <c r="I434" s="114"/>
      <c r="J434" s="105"/>
      <c r="K434" s="105"/>
      <c r="L434" s="108"/>
      <c r="M434" s="21"/>
      <c r="O434" s="21"/>
      <c r="P434" s="21"/>
      <c r="Q434" s="163"/>
      <c r="R434" s="66"/>
      <c r="S434" s="66"/>
      <c r="T434" s="21"/>
      <c r="U434" s="21"/>
      <c r="V434" s="21"/>
      <c r="W434" s="21"/>
      <c r="X434" s="21"/>
      <c r="Y434" s="21"/>
      <c r="Z434" s="21"/>
      <c r="AA434" s="21"/>
      <c r="AB434" s="21"/>
      <c r="AY434" s="26">
        <f>B433</f>
        <v>0</v>
      </c>
    </row>
    <row r="435" spans="1:51" s="1" customFormat="1" ht="33" customHeight="1" thickBot="1">
      <c r="A435" s="120"/>
      <c r="B435" s="127"/>
      <c r="C435" s="27">
        <f>VLOOKUP(A433,'Sua gia'!$A$7:$D$939,4,0)</f>
        <v>0</v>
      </c>
      <c r="D435" s="27" t="str">
        <f>'Sua gia'!$E$1</f>
        <v>Xingfa</v>
      </c>
      <c r="E435" s="117"/>
      <c r="F435" s="115"/>
      <c r="G435" s="115"/>
      <c r="H435" s="112"/>
      <c r="I435" s="115"/>
      <c r="J435" s="106"/>
      <c r="K435" s="106"/>
      <c r="L435" s="109"/>
      <c r="Q435" s="163"/>
      <c r="R435" s="7"/>
      <c r="S435" s="7"/>
      <c r="AY435" s="26">
        <f>B433</f>
        <v>0</v>
      </c>
    </row>
    <row r="436" spans="1:51" s="26" customFormat="1" ht="108" customHeight="1">
      <c r="A436" s="118">
        <v>143</v>
      </c>
      <c r="B436" s="125">
        <f>VLOOKUP(A436,'Sua gia'!$A$7:$C$569,3,0)</f>
        <v>0</v>
      </c>
      <c r="C436" s="128"/>
      <c r="D436" s="128"/>
      <c r="E436" s="25" t="s">
        <v>44</v>
      </c>
      <c r="F436" s="113">
        <f>VLOOKUP(A436,'Sua gia'!$A$7:$I$569,5,0)</f>
        <v>0</v>
      </c>
      <c r="G436" s="113">
        <f>VLOOKUP(A436,'Sua gia'!$A$7:$I$569,6,0)</f>
        <v>0</v>
      </c>
      <c r="H436" s="110">
        <f>F436*G436/1000000</f>
        <v>0</v>
      </c>
      <c r="I436" s="113">
        <f>VLOOKUP(A436,'Sua gia'!$A$7:$I$569,8,0)</f>
        <v>0</v>
      </c>
      <c r="J436" s="104">
        <f>VLOOKUP(A436,'Sua gia'!$A$7:$I$569,9,0)*(1+'Sua gia'!$E$2/100)</f>
        <v>0</v>
      </c>
      <c r="K436" s="104">
        <f>Q436*($N$8+$R$6/100)</f>
        <v>0</v>
      </c>
      <c r="L436" s="107">
        <f>(H436*J436+K436)*I436</f>
        <v>0</v>
      </c>
      <c r="Q436" s="163"/>
      <c r="R436" s="65"/>
      <c r="S436" s="65"/>
      <c r="AY436" s="26">
        <f>B436</f>
        <v>0</v>
      </c>
    </row>
    <row r="437" spans="1:51" s="1" customFormat="1" ht="75" customHeight="1">
      <c r="A437" s="119"/>
      <c r="B437" s="126"/>
      <c r="C437" s="129"/>
      <c r="D437" s="129"/>
      <c r="E437" s="116" t="str">
        <f>'Sua gia'!$H$1</f>
        <v>Kính dán 6.38 trắng trong</v>
      </c>
      <c r="F437" s="114"/>
      <c r="G437" s="114"/>
      <c r="H437" s="111"/>
      <c r="I437" s="114"/>
      <c r="J437" s="105"/>
      <c r="K437" s="105"/>
      <c r="L437" s="108"/>
      <c r="M437" s="21"/>
      <c r="O437" s="21"/>
      <c r="P437" s="21"/>
      <c r="Q437" s="163"/>
      <c r="R437" s="66"/>
      <c r="S437" s="66"/>
      <c r="T437" s="21"/>
      <c r="U437" s="21"/>
      <c r="V437" s="21"/>
      <c r="W437" s="21"/>
      <c r="X437" s="21"/>
      <c r="Y437" s="21"/>
      <c r="Z437" s="21"/>
      <c r="AA437" s="21"/>
      <c r="AB437" s="21"/>
      <c r="AY437" s="26">
        <f>B436</f>
        <v>0</v>
      </c>
    </row>
    <row r="438" spans="1:51" s="1" customFormat="1" ht="33" customHeight="1" thickBot="1">
      <c r="A438" s="120"/>
      <c r="B438" s="127"/>
      <c r="C438" s="27">
        <f>VLOOKUP(A436,'Sua gia'!$A$7:$D$939,4,0)</f>
        <v>0</v>
      </c>
      <c r="D438" s="27" t="str">
        <f>'Sua gia'!$E$1</f>
        <v>Xingfa</v>
      </c>
      <c r="E438" s="117"/>
      <c r="F438" s="115"/>
      <c r="G438" s="115"/>
      <c r="H438" s="112"/>
      <c r="I438" s="115"/>
      <c r="J438" s="106"/>
      <c r="K438" s="106"/>
      <c r="L438" s="109"/>
      <c r="Q438" s="163"/>
      <c r="R438" s="7"/>
      <c r="S438" s="7"/>
      <c r="AY438" s="26">
        <f>B436</f>
        <v>0</v>
      </c>
    </row>
    <row r="439" spans="1:51" s="26" customFormat="1" ht="108" customHeight="1">
      <c r="A439" s="118">
        <v>144</v>
      </c>
      <c r="B439" s="125">
        <f>VLOOKUP(A439,'Sua gia'!$A$7:$C$569,3,0)</f>
        <v>0</v>
      </c>
      <c r="C439" s="128"/>
      <c r="D439" s="128"/>
      <c r="E439" s="25" t="s">
        <v>45</v>
      </c>
      <c r="F439" s="113">
        <f>VLOOKUP(A439,'Sua gia'!$A$7:$I$569,5,0)</f>
        <v>0</v>
      </c>
      <c r="G439" s="113">
        <f>VLOOKUP(A439,'Sua gia'!$A$7:$I$569,6,0)</f>
        <v>0</v>
      </c>
      <c r="H439" s="110">
        <f>F439*G439/1000000</f>
        <v>0</v>
      </c>
      <c r="I439" s="113">
        <f>VLOOKUP(A439,'Sua gia'!$A$7:$I$569,8,0)</f>
        <v>0</v>
      </c>
      <c r="J439" s="104">
        <f>VLOOKUP(A439,'Sua gia'!$A$7:$I$569,9,0)*(1+'Sua gia'!$E$2/100)</f>
        <v>0</v>
      </c>
      <c r="K439" s="104">
        <f>Q439*($N$8+$R$6/100)</f>
        <v>0</v>
      </c>
      <c r="L439" s="107">
        <f>(H439*J439+K439)*I439</f>
        <v>0</v>
      </c>
      <c r="Q439" s="163"/>
      <c r="R439" s="67"/>
      <c r="S439" s="65"/>
      <c r="AY439" s="26">
        <f>B439</f>
        <v>0</v>
      </c>
    </row>
    <row r="440" spans="1:51" s="1" customFormat="1" ht="75" customHeight="1">
      <c r="A440" s="119"/>
      <c r="B440" s="126"/>
      <c r="C440" s="129"/>
      <c r="D440" s="129"/>
      <c r="E440" s="116" t="str">
        <f>'Sua gia'!$H$1</f>
        <v>Kính dán 6.38 trắng trong</v>
      </c>
      <c r="F440" s="114"/>
      <c r="G440" s="114"/>
      <c r="H440" s="111"/>
      <c r="I440" s="114"/>
      <c r="J440" s="105"/>
      <c r="K440" s="105"/>
      <c r="L440" s="108"/>
      <c r="M440" s="21"/>
      <c r="O440" s="21"/>
      <c r="P440" s="21"/>
      <c r="Q440" s="163"/>
      <c r="R440" s="66"/>
      <c r="S440" s="66"/>
      <c r="T440" s="21"/>
      <c r="U440" s="21"/>
      <c r="V440" s="21"/>
      <c r="W440" s="21"/>
      <c r="X440" s="21"/>
      <c r="Y440" s="21"/>
      <c r="Z440" s="21"/>
      <c r="AA440" s="21"/>
      <c r="AB440" s="21"/>
      <c r="AY440" s="26">
        <f>B439</f>
        <v>0</v>
      </c>
    </row>
    <row r="441" spans="1:51" s="1" customFormat="1" ht="33" customHeight="1" thickBot="1">
      <c r="A441" s="120"/>
      <c r="B441" s="127"/>
      <c r="C441" s="27">
        <f>VLOOKUP(A439,'Sua gia'!$A$7:$D$939,4,0)</f>
        <v>0</v>
      </c>
      <c r="D441" s="27" t="str">
        <f>'Sua gia'!$E$1</f>
        <v>Xingfa</v>
      </c>
      <c r="E441" s="117"/>
      <c r="F441" s="115"/>
      <c r="G441" s="115"/>
      <c r="H441" s="112"/>
      <c r="I441" s="115"/>
      <c r="J441" s="106"/>
      <c r="K441" s="106"/>
      <c r="L441" s="109"/>
      <c r="Q441" s="163"/>
      <c r="R441" s="7"/>
      <c r="S441" s="7"/>
      <c r="AY441" s="26">
        <f>B439</f>
        <v>0</v>
      </c>
    </row>
    <row r="442" spans="1:51" s="26" customFormat="1" ht="108" customHeight="1">
      <c r="A442" s="118">
        <v>145</v>
      </c>
      <c r="B442" s="125">
        <f>VLOOKUP(A442,'Sua gia'!$A$7:$C$569,3,0)</f>
        <v>0</v>
      </c>
      <c r="C442" s="128"/>
      <c r="D442" s="128"/>
      <c r="E442" s="25" t="s">
        <v>46</v>
      </c>
      <c r="F442" s="113">
        <f>VLOOKUP(A442,'Sua gia'!$A$7:$I$569,5,0)</f>
        <v>0</v>
      </c>
      <c r="G442" s="113">
        <f>VLOOKUP(A442,'Sua gia'!$A$7:$I$569,6,0)</f>
        <v>0</v>
      </c>
      <c r="H442" s="110">
        <f>F442*G442/1000000</f>
        <v>0</v>
      </c>
      <c r="I442" s="113">
        <f>VLOOKUP(A442,'Sua gia'!$A$7:$I$569,8,0)</f>
        <v>0</v>
      </c>
      <c r="J442" s="104">
        <f>VLOOKUP(A442,'Sua gia'!$A$7:$I$569,9,0)*(1+'Sua gia'!$E$2/100)</f>
        <v>0</v>
      </c>
      <c r="K442" s="104">
        <f>Q442*($N$8+$R$6/100)</f>
        <v>0</v>
      </c>
      <c r="L442" s="107">
        <f>(H442*J442+K442)*I442</f>
        <v>0</v>
      </c>
      <c r="Q442" s="163"/>
      <c r="R442" s="65"/>
      <c r="S442" s="65"/>
      <c r="AY442" s="26">
        <f>B442</f>
        <v>0</v>
      </c>
    </row>
    <row r="443" spans="1:51" s="1" customFormat="1" ht="75" customHeight="1">
      <c r="A443" s="119"/>
      <c r="B443" s="126"/>
      <c r="C443" s="129"/>
      <c r="D443" s="129"/>
      <c r="E443" s="116" t="str">
        <f>'Sua gia'!$H$1</f>
        <v>Kính dán 6.38 trắng trong</v>
      </c>
      <c r="F443" s="114"/>
      <c r="G443" s="114"/>
      <c r="H443" s="111"/>
      <c r="I443" s="114"/>
      <c r="J443" s="105"/>
      <c r="K443" s="105"/>
      <c r="L443" s="108"/>
      <c r="M443" s="21"/>
      <c r="O443"/>
      <c r="P443" s="21"/>
      <c r="Q443" s="163"/>
      <c r="R443" s="66"/>
      <c r="S443" s="66"/>
      <c r="T443" s="21"/>
      <c r="U443" s="21"/>
      <c r="V443" s="21"/>
      <c r="W443" s="21"/>
      <c r="X443" s="21"/>
      <c r="Y443" s="21"/>
      <c r="Z443" s="21"/>
      <c r="AA443" s="21"/>
      <c r="AB443" s="21"/>
      <c r="AY443" s="26">
        <f>B442</f>
        <v>0</v>
      </c>
    </row>
    <row r="444" spans="1:51" s="1" customFormat="1" ht="33" customHeight="1" thickBot="1">
      <c r="A444" s="120"/>
      <c r="B444" s="127"/>
      <c r="C444" s="27">
        <f>VLOOKUP(A442,'Sua gia'!$A$7:$D$939,4,0)</f>
        <v>0</v>
      </c>
      <c r="D444" s="27" t="str">
        <f>'Sua gia'!$E$1</f>
        <v>Xingfa</v>
      </c>
      <c r="E444" s="117"/>
      <c r="F444" s="115"/>
      <c r="G444" s="115"/>
      <c r="H444" s="112"/>
      <c r="I444" s="115"/>
      <c r="J444" s="106"/>
      <c r="K444" s="106"/>
      <c r="L444" s="109"/>
      <c r="Q444" s="163"/>
      <c r="R444" s="7"/>
      <c r="S444" s="7"/>
      <c r="AY444" s="26">
        <f>B442</f>
        <v>0</v>
      </c>
    </row>
    <row r="445" spans="1:51" s="26" customFormat="1" ht="108" customHeight="1">
      <c r="A445" s="118">
        <v>146</v>
      </c>
      <c r="B445" s="125">
        <f>VLOOKUP(A445,'Sua gia'!$A$7:$C$569,3,0)</f>
        <v>0</v>
      </c>
      <c r="C445" s="128"/>
      <c r="D445" s="128"/>
      <c r="E445" s="25" t="s">
        <v>45</v>
      </c>
      <c r="F445" s="113">
        <f>VLOOKUP(A445,'Sua gia'!$A$7:$I$569,5,0)</f>
        <v>0</v>
      </c>
      <c r="G445" s="113">
        <f>VLOOKUP(A445,'Sua gia'!$A$7:$I$569,6,0)</f>
        <v>0</v>
      </c>
      <c r="H445" s="110">
        <f>F445*G445/1000000</f>
        <v>0</v>
      </c>
      <c r="I445" s="113">
        <f>VLOOKUP(A445,'Sua gia'!$A$7:$I$569,8,0)</f>
        <v>0</v>
      </c>
      <c r="J445" s="104">
        <f>VLOOKUP(A445,'Sua gia'!$A$7:$I$569,9,0)*(1+'Sua gia'!$E$2/100)</f>
        <v>0</v>
      </c>
      <c r="K445" s="104">
        <f>Q445*($N$8+$R$6/100)</f>
        <v>0</v>
      </c>
      <c r="L445" s="107">
        <f>(H445*J445+K445)*I445</f>
        <v>0</v>
      </c>
      <c r="Q445" s="163"/>
      <c r="R445" s="67"/>
      <c r="S445" s="65"/>
      <c r="AY445" s="26">
        <f>B445</f>
        <v>0</v>
      </c>
    </row>
    <row r="446" spans="1:51" s="1" customFormat="1" ht="75" customHeight="1">
      <c r="A446" s="119"/>
      <c r="B446" s="126"/>
      <c r="C446" s="129"/>
      <c r="D446" s="129"/>
      <c r="E446" s="116" t="str">
        <f>'Sua gia'!$H$1</f>
        <v>Kính dán 6.38 trắng trong</v>
      </c>
      <c r="F446" s="114"/>
      <c r="G446" s="114"/>
      <c r="H446" s="111"/>
      <c r="I446" s="114"/>
      <c r="J446" s="105"/>
      <c r="K446" s="105"/>
      <c r="L446" s="108"/>
      <c r="M446" s="21"/>
      <c r="O446" s="21"/>
      <c r="P446" s="21"/>
      <c r="Q446" s="163"/>
      <c r="R446" s="66"/>
      <c r="S446" s="66"/>
      <c r="T446" s="21"/>
      <c r="U446" s="21"/>
      <c r="V446" s="21"/>
      <c r="W446" s="21"/>
      <c r="X446" s="21"/>
      <c r="Y446" s="21"/>
      <c r="Z446" s="21"/>
      <c r="AA446" s="21"/>
      <c r="AB446" s="21"/>
      <c r="AY446" s="26">
        <f>B445</f>
        <v>0</v>
      </c>
    </row>
    <row r="447" spans="1:51" s="1" customFormat="1" ht="33" customHeight="1" thickBot="1">
      <c r="A447" s="120"/>
      <c r="B447" s="127"/>
      <c r="C447" s="27">
        <f>VLOOKUP(A445,'Sua gia'!$A$7:$D$939,4,0)</f>
        <v>0</v>
      </c>
      <c r="D447" s="27" t="str">
        <f>'Sua gia'!$E$1</f>
        <v>Xingfa</v>
      </c>
      <c r="E447" s="117"/>
      <c r="F447" s="115"/>
      <c r="G447" s="115"/>
      <c r="H447" s="112"/>
      <c r="I447" s="115"/>
      <c r="J447" s="106"/>
      <c r="K447" s="106"/>
      <c r="L447" s="109"/>
      <c r="Q447" s="163"/>
      <c r="R447" s="7"/>
      <c r="S447" s="7"/>
      <c r="AY447" s="26">
        <f>B445</f>
        <v>0</v>
      </c>
    </row>
    <row r="448" spans="1:51" s="26" customFormat="1" ht="108" customHeight="1">
      <c r="A448" s="118">
        <v>147</v>
      </c>
      <c r="B448" s="125">
        <f>VLOOKUP(A448,'Sua gia'!$A$7:$C$569,3,0)</f>
        <v>0</v>
      </c>
      <c r="C448" s="128"/>
      <c r="D448" s="128"/>
      <c r="E448" s="25" t="s">
        <v>45</v>
      </c>
      <c r="F448" s="113">
        <f>VLOOKUP(A448,'Sua gia'!$A$7:$I$569,5,0)</f>
        <v>0</v>
      </c>
      <c r="G448" s="113">
        <f>VLOOKUP(A448,'Sua gia'!$A$7:$I$569,6,0)</f>
        <v>0</v>
      </c>
      <c r="H448" s="110">
        <f>F448*G448/1000000</f>
        <v>0</v>
      </c>
      <c r="I448" s="113">
        <f>VLOOKUP(A448,'Sua gia'!$A$7:$I$569,8,0)</f>
        <v>0</v>
      </c>
      <c r="J448" s="104">
        <f>VLOOKUP(A448,'Sua gia'!$A$7:$I$569,9,0)*(1+'Sua gia'!$E$2/100)</f>
        <v>0</v>
      </c>
      <c r="K448" s="104">
        <f>Q448*($N$8+$R$6/100)</f>
        <v>0</v>
      </c>
      <c r="L448" s="107">
        <f>(H448*J448+K448)*I448</f>
        <v>0</v>
      </c>
      <c r="Q448" s="163"/>
      <c r="R448" s="65"/>
      <c r="S448" s="65"/>
      <c r="AY448" s="26">
        <f>B448</f>
        <v>0</v>
      </c>
    </row>
    <row r="449" spans="1:51" s="1" customFormat="1" ht="75" customHeight="1">
      <c r="A449" s="119"/>
      <c r="B449" s="126"/>
      <c r="C449" s="129"/>
      <c r="D449" s="129"/>
      <c r="E449" s="116" t="str">
        <f>'Sua gia'!$H$1</f>
        <v>Kính dán 6.38 trắng trong</v>
      </c>
      <c r="F449" s="114"/>
      <c r="G449" s="114"/>
      <c r="H449" s="111"/>
      <c r="I449" s="114"/>
      <c r="J449" s="105"/>
      <c r="K449" s="105"/>
      <c r="L449" s="108"/>
      <c r="M449" s="21"/>
      <c r="O449" s="21"/>
      <c r="P449" s="21"/>
      <c r="Q449" s="163"/>
      <c r="R449" s="66"/>
      <c r="S449" s="66"/>
      <c r="T449" s="21"/>
      <c r="U449" s="21"/>
      <c r="V449" s="21"/>
      <c r="W449" s="21"/>
      <c r="X449" s="21"/>
      <c r="Y449" s="21"/>
      <c r="Z449" s="21"/>
      <c r="AA449" s="21"/>
      <c r="AB449" s="21"/>
      <c r="AY449" s="26">
        <f>B448</f>
        <v>0</v>
      </c>
    </row>
    <row r="450" spans="1:51" s="1" customFormat="1" ht="33" customHeight="1" thickBot="1">
      <c r="A450" s="120"/>
      <c r="B450" s="127"/>
      <c r="C450" s="27">
        <f>VLOOKUP(A448,'Sua gia'!$A$7:$D$939,4,0)</f>
        <v>0</v>
      </c>
      <c r="D450" s="27" t="str">
        <f>'Sua gia'!$E$1</f>
        <v>Xingfa</v>
      </c>
      <c r="E450" s="117"/>
      <c r="F450" s="115"/>
      <c r="G450" s="115"/>
      <c r="H450" s="112"/>
      <c r="I450" s="115"/>
      <c r="J450" s="106"/>
      <c r="K450" s="106"/>
      <c r="L450" s="109"/>
      <c r="Q450" s="163"/>
      <c r="R450" s="7"/>
      <c r="S450" s="7"/>
      <c r="AY450" s="26">
        <f>B448</f>
        <v>0</v>
      </c>
    </row>
    <row r="451" spans="1:51" s="26" customFormat="1" ht="108" customHeight="1">
      <c r="A451" s="118">
        <v>148</v>
      </c>
      <c r="B451" s="125">
        <f>VLOOKUP(A451,'Sua gia'!$A$7:$C$569,3,0)</f>
        <v>0</v>
      </c>
      <c r="C451" s="128"/>
      <c r="D451" s="128"/>
      <c r="E451" s="25" t="s">
        <v>44</v>
      </c>
      <c r="F451" s="113">
        <f>VLOOKUP(A451,'Sua gia'!$A$7:$I$569,5,0)</f>
        <v>0</v>
      </c>
      <c r="G451" s="113">
        <f>VLOOKUP(A451,'Sua gia'!$A$7:$I$569,6,0)</f>
        <v>0</v>
      </c>
      <c r="H451" s="110">
        <f>F451*G451/1000000</f>
        <v>0</v>
      </c>
      <c r="I451" s="113">
        <f>VLOOKUP(A451,'Sua gia'!$A$7:$I$569,8,0)</f>
        <v>0</v>
      </c>
      <c r="J451" s="104">
        <f>VLOOKUP(A451,'Sua gia'!$A$7:$I$569,9,0)*(1+'Sua gia'!$E$2/100)</f>
        <v>0</v>
      </c>
      <c r="K451" s="104">
        <f>Q451*($N$8+$R$6/100)</f>
        <v>0</v>
      </c>
      <c r="L451" s="107">
        <f>(H451*J451+K451)*I451</f>
        <v>0</v>
      </c>
      <c r="Q451" s="163"/>
      <c r="R451" s="65"/>
      <c r="S451" s="65"/>
      <c r="AY451" s="26">
        <f>B451</f>
        <v>0</v>
      </c>
    </row>
    <row r="452" spans="1:51" s="1" customFormat="1" ht="75" customHeight="1">
      <c r="A452" s="119"/>
      <c r="B452" s="126"/>
      <c r="C452" s="129"/>
      <c r="D452" s="129"/>
      <c r="E452" s="116" t="str">
        <f>'Sua gia'!$H$1</f>
        <v>Kính dán 6.38 trắng trong</v>
      </c>
      <c r="F452" s="114"/>
      <c r="G452" s="114"/>
      <c r="H452" s="111"/>
      <c r="I452" s="114"/>
      <c r="J452" s="105"/>
      <c r="K452" s="105"/>
      <c r="L452" s="108"/>
      <c r="M452" s="21"/>
      <c r="O452" s="21"/>
      <c r="P452" s="21"/>
      <c r="Q452" s="163"/>
      <c r="R452" s="66"/>
      <c r="S452" s="66"/>
      <c r="T452" s="21"/>
      <c r="U452" s="21"/>
      <c r="V452" s="21"/>
      <c r="W452" s="21"/>
      <c r="X452" s="21"/>
      <c r="Y452" s="21"/>
      <c r="Z452" s="21"/>
      <c r="AA452" s="21"/>
      <c r="AB452" s="21"/>
      <c r="AY452" s="26">
        <f>B451</f>
        <v>0</v>
      </c>
    </row>
    <row r="453" spans="1:51" s="1" customFormat="1" ht="33" customHeight="1" thickBot="1">
      <c r="A453" s="120"/>
      <c r="B453" s="127"/>
      <c r="C453" s="27">
        <f>VLOOKUP(A451,'Sua gia'!$A$7:$D$939,4,0)</f>
        <v>0</v>
      </c>
      <c r="D453" s="27" t="str">
        <f>'Sua gia'!$E$1</f>
        <v>Xingfa</v>
      </c>
      <c r="E453" s="117"/>
      <c r="F453" s="115"/>
      <c r="G453" s="115"/>
      <c r="H453" s="112"/>
      <c r="I453" s="115"/>
      <c r="J453" s="106"/>
      <c r="K453" s="106"/>
      <c r="L453" s="109"/>
      <c r="Q453" s="163"/>
      <c r="R453" s="7"/>
      <c r="S453" s="7"/>
      <c r="AY453" s="26">
        <f>B451</f>
        <v>0</v>
      </c>
    </row>
    <row r="454" spans="1:51" s="26" customFormat="1" ht="108" customHeight="1">
      <c r="A454" s="118">
        <v>149</v>
      </c>
      <c r="B454" s="125">
        <f>VLOOKUP(A454,'Sua gia'!$A$7:$C$569,3,0)</f>
        <v>0</v>
      </c>
      <c r="C454" s="128"/>
      <c r="D454" s="128"/>
      <c r="E454" s="25" t="s">
        <v>20</v>
      </c>
      <c r="F454" s="113">
        <f>VLOOKUP(A454,'Sua gia'!$A$7:$I$569,5,0)</f>
        <v>0</v>
      </c>
      <c r="G454" s="113">
        <f>VLOOKUP(A454,'Sua gia'!$A$7:$I$569,6,0)</f>
        <v>0</v>
      </c>
      <c r="H454" s="110">
        <f>F454*G454/1000000</f>
        <v>0</v>
      </c>
      <c r="I454" s="113">
        <f>VLOOKUP(A454,'Sua gia'!$A$7:$I$569,8,0)</f>
        <v>0</v>
      </c>
      <c r="J454" s="104">
        <f>VLOOKUP(A454,'Sua gia'!$A$7:$I$569,9,0)*(1+'Sua gia'!$E$2/100)</f>
        <v>0</v>
      </c>
      <c r="K454" s="104">
        <f>Q454*($N$8+$R$6/100)</f>
        <v>0</v>
      </c>
      <c r="L454" s="107">
        <f>(H454*J454+K454)*I454</f>
        <v>0</v>
      </c>
      <c r="Q454" s="163"/>
      <c r="R454" s="65"/>
      <c r="S454" s="65"/>
      <c r="AY454" s="26">
        <f>B454</f>
        <v>0</v>
      </c>
    </row>
    <row r="455" spans="1:51" s="1" customFormat="1" ht="75" customHeight="1">
      <c r="A455" s="119"/>
      <c r="B455" s="126"/>
      <c r="C455" s="129"/>
      <c r="D455" s="129"/>
      <c r="E455" s="116" t="str">
        <f>'Sua gia'!$H$1</f>
        <v>Kính dán 6.38 trắng trong</v>
      </c>
      <c r="F455" s="114"/>
      <c r="G455" s="114"/>
      <c r="H455" s="111"/>
      <c r="I455" s="114"/>
      <c r="J455" s="105"/>
      <c r="K455" s="105"/>
      <c r="L455" s="108"/>
      <c r="M455" s="21"/>
      <c r="O455" s="21"/>
      <c r="P455" s="21"/>
      <c r="Q455" s="163"/>
      <c r="R455" s="66"/>
      <c r="S455" s="66"/>
      <c r="T455" s="21"/>
      <c r="U455" s="21"/>
      <c r="V455" s="21"/>
      <c r="W455" s="21"/>
      <c r="X455" s="21"/>
      <c r="Y455" s="21"/>
      <c r="Z455" s="21"/>
      <c r="AA455" s="21"/>
      <c r="AB455" s="21"/>
      <c r="AY455" s="26">
        <f>B454</f>
        <v>0</v>
      </c>
    </row>
    <row r="456" spans="1:51" s="1" customFormat="1" ht="33" customHeight="1" thickBot="1">
      <c r="A456" s="120"/>
      <c r="B456" s="127"/>
      <c r="C456" s="27">
        <f>VLOOKUP(A454,'Sua gia'!$A$7:$D$939,4,0)</f>
        <v>0</v>
      </c>
      <c r="D456" s="27" t="str">
        <f>'Sua gia'!$E$1</f>
        <v>Xingfa</v>
      </c>
      <c r="E456" s="117"/>
      <c r="F456" s="115"/>
      <c r="G456" s="115"/>
      <c r="H456" s="112"/>
      <c r="I456" s="115"/>
      <c r="J456" s="106"/>
      <c r="K456" s="106"/>
      <c r="L456" s="109"/>
      <c r="Q456" s="163"/>
      <c r="R456" s="7"/>
      <c r="S456" s="67"/>
      <c r="AY456" s="26">
        <f>B454</f>
        <v>0</v>
      </c>
    </row>
    <row r="457" spans="1:51" s="26" customFormat="1" ht="108" customHeight="1">
      <c r="A457" s="118">
        <v>150</v>
      </c>
      <c r="B457" s="125">
        <f>VLOOKUP(A457,'Sua gia'!$A$7:$C$569,3,0)</f>
        <v>0</v>
      </c>
      <c r="C457" s="128"/>
      <c r="D457" s="128"/>
      <c r="E457" s="25" t="s">
        <v>46</v>
      </c>
      <c r="F457" s="113">
        <f>VLOOKUP(A457,'Sua gia'!$A$7:$I$569,5,0)</f>
        <v>0</v>
      </c>
      <c r="G457" s="113">
        <f>VLOOKUP(A457,'Sua gia'!$A$7:$I$569,6,0)</f>
        <v>0</v>
      </c>
      <c r="H457" s="110">
        <f>F457*G457/1000000</f>
        <v>0</v>
      </c>
      <c r="I457" s="113">
        <f>VLOOKUP(A457,'Sua gia'!$A$7:$I$569,8,0)</f>
        <v>0</v>
      </c>
      <c r="J457" s="104">
        <f>VLOOKUP(A457,'Sua gia'!$A$7:$I$569,9,0)*(1+'Sua gia'!$E$2/100)</f>
        <v>0</v>
      </c>
      <c r="K457" s="104">
        <f>Q457*($N$8+$R$6/100)</f>
        <v>0</v>
      </c>
      <c r="L457" s="107">
        <f>(H457*J457+K457)*I457</f>
        <v>0</v>
      </c>
      <c r="Q457" s="163"/>
      <c r="R457" s="65"/>
      <c r="S457" s="65"/>
      <c r="AY457" s="26">
        <f>B457</f>
        <v>0</v>
      </c>
    </row>
    <row r="458" spans="1:51" s="1" customFormat="1" ht="75" customHeight="1">
      <c r="A458" s="119"/>
      <c r="B458" s="126"/>
      <c r="C458" s="129"/>
      <c r="D458" s="129"/>
      <c r="E458" s="116" t="str">
        <f>'Sua gia'!$H$1</f>
        <v>Kính dán 6.38 trắng trong</v>
      </c>
      <c r="F458" s="114"/>
      <c r="G458" s="114"/>
      <c r="H458" s="111"/>
      <c r="I458" s="114"/>
      <c r="J458" s="105"/>
      <c r="K458" s="105"/>
      <c r="L458" s="108"/>
      <c r="M458" s="21"/>
      <c r="O458" s="21"/>
      <c r="P458" s="21"/>
      <c r="Q458" s="163"/>
      <c r="R458" s="66"/>
      <c r="S458" s="66"/>
      <c r="T458" s="21"/>
      <c r="U458" s="21"/>
      <c r="V458" s="21"/>
      <c r="W458" s="21"/>
      <c r="X458" s="21"/>
      <c r="Y458" s="21"/>
      <c r="Z458" s="21"/>
      <c r="AA458" s="21"/>
      <c r="AB458" s="21"/>
      <c r="AY458" s="26">
        <f>B457</f>
        <v>0</v>
      </c>
    </row>
    <row r="459" spans="1:51" s="1" customFormat="1" ht="33" customHeight="1" thickBot="1">
      <c r="A459" s="120"/>
      <c r="B459" s="127"/>
      <c r="C459" s="27">
        <f>VLOOKUP(A457,'Sua gia'!$A$7:$D$939,4,0)</f>
        <v>0</v>
      </c>
      <c r="D459" s="27" t="str">
        <f>'Sua gia'!$E$1</f>
        <v>Xingfa</v>
      </c>
      <c r="E459" s="117"/>
      <c r="F459" s="115"/>
      <c r="G459" s="115"/>
      <c r="H459" s="112"/>
      <c r="I459" s="115"/>
      <c r="J459" s="106"/>
      <c r="K459" s="106"/>
      <c r="L459" s="109"/>
      <c r="Q459" s="163"/>
      <c r="R459" s="7"/>
      <c r="S459" s="7"/>
      <c r="AY459" s="26">
        <f>B457</f>
        <v>0</v>
      </c>
    </row>
    <row r="460" spans="1:51" s="26" customFormat="1" ht="108" customHeight="1">
      <c r="A460" s="118">
        <v>151</v>
      </c>
      <c r="B460" s="125">
        <f>VLOOKUP(A460,'Sua gia'!$A$7:$C$569,3,0)</f>
        <v>0</v>
      </c>
      <c r="C460" s="128"/>
      <c r="D460" s="128"/>
      <c r="E460" s="25" t="s">
        <v>46</v>
      </c>
      <c r="F460" s="113">
        <f>VLOOKUP(A460,'Sua gia'!$A$7:$I$569,5,0)</f>
        <v>0</v>
      </c>
      <c r="G460" s="113">
        <f>VLOOKUP(A460,'Sua gia'!$A$7:$I$569,6,0)</f>
        <v>0</v>
      </c>
      <c r="H460" s="110">
        <f>F460*G460/1000000</f>
        <v>0</v>
      </c>
      <c r="I460" s="113">
        <f>VLOOKUP(A460,'Sua gia'!$A$7:$I$569,8,0)</f>
        <v>0</v>
      </c>
      <c r="J460" s="104">
        <f>VLOOKUP(A460,'Sua gia'!$A$7:$I$569,9,0)*(1+'Sua gia'!$E$2/100)</f>
        <v>0</v>
      </c>
      <c r="K460" s="104">
        <f>Q460*($N$8+$R$6/100)</f>
        <v>0</v>
      </c>
      <c r="L460" s="107">
        <f>(H460*J460+K460)*I460</f>
        <v>0</v>
      </c>
      <c r="Q460" s="163"/>
      <c r="R460" s="65"/>
      <c r="S460" s="65"/>
      <c r="AY460" s="26">
        <f>B460</f>
        <v>0</v>
      </c>
    </row>
    <row r="461" spans="1:51" s="1" customFormat="1" ht="75" customHeight="1">
      <c r="A461" s="119"/>
      <c r="B461" s="126"/>
      <c r="C461" s="129"/>
      <c r="D461" s="129"/>
      <c r="E461" s="116" t="str">
        <f>'Sua gia'!$H$1</f>
        <v>Kính dán 6.38 trắng trong</v>
      </c>
      <c r="F461" s="114"/>
      <c r="G461" s="114"/>
      <c r="H461" s="111"/>
      <c r="I461" s="114"/>
      <c r="J461" s="105"/>
      <c r="K461" s="105"/>
      <c r="L461" s="108"/>
      <c r="M461" s="21"/>
      <c r="O461"/>
      <c r="P461" s="21"/>
      <c r="Q461" s="163"/>
      <c r="R461" s="66"/>
      <c r="S461" s="66"/>
      <c r="T461" s="21"/>
      <c r="U461" s="21"/>
      <c r="V461" s="21"/>
      <c r="W461" s="21"/>
      <c r="X461" s="21"/>
      <c r="Y461" s="21"/>
      <c r="Z461" s="21"/>
      <c r="AA461" s="21"/>
      <c r="AB461" s="21"/>
      <c r="AY461" s="26">
        <f>B460</f>
        <v>0</v>
      </c>
    </row>
    <row r="462" spans="1:51" s="1" customFormat="1" ht="33" customHeight="1" thickBot="1">
      <c r="A462" s="120"/>
      <c r="B462" s="127"/>
      <c r="C462" s="27">
        <f>VLOOKUP(A460,'Sua gia'!$A$7:$D$939,4,0)</f>
        <v>0</v>
      </c>
      <c r="D462" s="27" t="str">
        <f>'Sua gia'!$E$1</f>
        <v>Xingfa</v>
      </c>
      <c r="E462" s="117"/>
      <c r="F462" s="115"/>
      <c r="G462" s="115"/>
      <c r="H462" s="112"/>
      <c r="I462" s="115"/>
      <c r="J462" s="106"/>
      <c r="K462" s="106"/>
      <c r="L462" s="109"/>
      <c r="Q462" s="163"/>
      <c r="R462" s="7"/>
      <c r="S462" s="7"/>
      <c r="AY462" s="26">
        <f>B460</f>
        <v>0</v>
      </c>
    </row>
    <row r="463" spans="1:51" s="26" customFormat="1" ht="108" customHeight="1">
      <c r="A463" s="118">
        <v>152</v>
      </c>
      <c r="B463" s="125">
        <f>VLOOKUP(A463,'Sua gia'!$A$7:$C$569,3,0)</f>
        <v>0</v>
      </c>
      <c r="C463" s="128"/>
      <c r="D463" s="128"/>
      <c r="E463" s="25" t="s">
        <v>45</v>
      </c>
      <c r="F463" s="113">
        <f>VLOOKUP(A463,'Sua gia'!$A$7:$I$569,5,0)</f>
        <v>0</v>
      </c>
      <c r="G463" s="113">
        <f>VLOOKUP(A463,'Sua gia'!$A$7:$I$569,6,0)</f>
        <v>0</v>
      </c>
      <c r="H463" s="110">
        <f>F463*G463/1000000</f>
        <v>0</v>
      </c>
      <c r="I463" s="113">
        <f>VLOOKUP(A463,'Sua gia'!$A$7:$I$569,8,0)</f>
        <v>0</v>
      </c>
      <c r="J463" s="104">
        <f>VLOOKUP(A463,'Sua gia'!$A$7:$I$569,9,0)*(1+'Sua gia'!$E$2/100)</f>
        <v>0</v>
      </c>
      <c r="K463" s="104">
        <f>Q463*($N$8+$R$6/100)</f>
        <v>0</v>
      </c>
      <c r="L463" s="107">
        <f>(H463*J463+K463)*I463</f>
        <v>0</v>
      </c>
      <c r="Q463" s="163"/>
      <c r="R463" s="67"/>
      <c r="S463" s="65"/>
      <c r="AY463" s="26">
        <f>B463</f>
        <v>0</v>
      </c>
    </row>
    <row r="464" spans="1:51" s="1" customFormat="1" ht="75" customHeight="1">
      <c r="A464" s="119"/>
      <c r="B464" s="126"/>
      <c r="C464" s="129"/>
      <c r="D464" s="129"/>
      <c r="E464" s="116" t="str">
        <f>'Sua gia'!$H$1</f>
        <v>Kính dán 6.38 trắng trong</v>
      </c>
      <c r="F464" s="114"/>
      <c r="G464" s="114"/>
      <c r="H464" s="111"/>
      <c r="I464" s="114"/>
      <c r="J464" s="105"/>
      <c r="K464" s="105"/>
      <c r="L464" s="108"/>
      <c r="M464" s="21"/>
      <c r="O464" s="21"/>
      <c r="P464" s="21"/>
      <c r="Q464" s="163"/>
      <c r="R464" s="66"/>
      <c r="S464" s="66"/>
      <c r="T464" s="21"/>
      <c r="U464" s="21"/>
      <c r="V464" s="21"/>
      <c r="W464" s="21"/>
      <c r="X464" s="21"/>
      <c r="Y464" s="21"/>
      <c r="Z464" s="21"/>
      <c r="AA464" s="21"/>
      <c r="AB464" s="21"/>
      <c r="AY464" s="26">
        <f>B463</f>
        <v>0</v>
      </c>
    </row>
    <row r="465" spans="1:51" s="1" customFormat="1" ht="33" customHeight="1" thickBot="1">
      <c r="A465" s="120"/>
      <c r="B465" s="127"/>
      <c r="C465" s="27">
        <f>VLOOKUP(A463,'Sua gia'!$A$7:$D$939,4,0)</f>
        <v>0</v>
      </c>
      <c r="D465" s="27" t="str">
        <f>'Sua gia'!$E$1</f>
        <v>Xingfa</v>
      </c>
      <c r="E465" s="117"/>
      <c r="F465" s="115"/>
      <c r="G465" s="115"/>
      <c r="H465" s="112"/>
      <c r="I465" s="115"/>
      <c r="J465" s="106"/>
      <c r="K465" s="106"/>
      <c r="L465" s="109"/>
      <c r="Q465" s="163"/>
      <c r="R465" s="7"/>
      <c r="S465" s="7"/>
      <c r="AY465" s="26">
        <f>B463</f>
        <v>0</v>
      </c>
    </row>
    <row r="466" spans="1:51" s="26" customFormat="1" ht="108" customHeight="1">
      <c r="A466" s="118">
        <v>153</v>
      </c>
      <c r="B466" s="125">
        <f>VLOOKUP(A466,'Sua gia'!$A$7:$C$569,3,0)</f>
        <v>0</v>
      </c>
      <c r="C466" s="128"/>
      <c r="D466" s="128"/>
      <c r="E466" s="25" t="s">
        <v>45</v>
      </c>
      <c r="F466" s="113">
        <f>VLOOKUP(A466,'Sua gia'!$A$7:$I$569,5,0)</f>
        <v>0</v>
      </c>
      <c r="G466" s="113">
        <f>VLOOKUP(A466,'Sua gia'!$A$7:$I$569,6,0)</f>
        <v>0</v>
      </c>
      <c r="H466" s="110">
        <f>F466*G466/1000000</f>
        <v>0</v>
      </c>
      <c r="I466" s="113">
        <f>VLOOKUP(A466,'Sua gia'!$A$7:$I$569,8,0)</f>
        <v>0</v>
      </c>
      <c r="J466" s="104">
        <f>VLOOKUP(A466,'Sua gia'!$A$7:$I$569,9,0)*(1+'Sua gia'!$E$2/100)</f>
        <v>0</v>
      </c>
      <c r="K466" s="104">
        <f>Q466*($N$8+$R$6/100)</f>
        <v>0</v>
      </c>
      <c r="L466" s="107">
        <f>(H466*J466+K466)*I466</f>
        <v>0</v>
      </c>
      <c r="Q466" s="163"/>
      <c r="R466" s="65"/>
      <c r="S466" s="65"/>
      <c r="AY466" s="26">
        <f>B466</f>
        <v>0</v>
      </c>
    </row>
    <row r="467" spans="1:51" s="1" customFormat="1" ht="75" customHeight="1">
      <c r="A467" s="119"/>
      <c r="B467" s="126"/>
      <c r="C467" s="129"/>
      <c r="D467" s="129"/>
      <c r="E467" s="116" t="str">
        <f>'Sua gia'!$H$1</f>
        <v>Kính dán 6.38 trắng trong</v>
      </c>
      <c r="F467" s="114"/>
      <c r="G467" s="114"/>
      <c r="H467" s="111"/>
      <c r="I467" s="114"/>
      <c r="J467" s="105"/>
      <c r="K467" s="105"/>
      <c r="L467" s="108"/>
      <c r="M467" s="21"/>
      <c r="O467" s="21"/>
      <c r="P467" s="21"/>
      <c r="Q467" s="163"/>
      <c r="R467" s="66"/>
      <c r="S467" s="66"/>
      <c r="T467" s="21"/>
      <c r="U467" s="21"/>
      <c r="V467" s="21"/>
      <c r="W467" s="21"/>
      <c r="X467" s="21"/>
      <c r="Y467" s="21"/>
      <c r="Z467" s="21"/>
      <c r="AA467" s="21"/>
      <c r="AB467" s="21"/>
      <c r="AY467" s="26">
        <f>B466</f>
        <v>0</v>
      </c>
    </row>
    <row r="468" spans="1:51" s="1" customFormat="1" ht="33" customHeight="1" thickBot="1">
      <c r="A468" s="120"/>
      <c r="B468" s="127"/>
      <c r="C468" s="27">
        <f>VLOOKUP(A466,'Sua gia'!$A$7:$D$939,4,0)</f>
        <v>0</v>
      </c>
      <c r="D468" s="27" t="str">
        <f>'Sua gia'!$E$1</f>
        <v>Xingfa</v>
      </c>
      <c r="E468" s="117"/>
      <c r="F468" s="115"/>
      <c r="G468" s="115"/>
      <c r="H468" s="112"/>
      <c r="I468" s="115"/>
      <c r="J468" s="106"/>
      <c r="K468" s="106"/>
      <c r="L468" s="109"/>
      <c r="Q468" s="163"/>
      <c r="R468" s="7"/>
      <c r="S468" s="7"/>
      <c r="AY468" s="26">
        <f>B466</f>
        <v>0</v>
      </c>
    </row>
    <row r="469" spans="1:51" s="26" customFormat="1" ht="108" customHeight="1">
      <c r="A469" s="118">
        <v>154</v>
      </c>
      <c r="B469" s="125">
        <f>VLOOKUP(A469,'Sua gia'!$A$7:$C$569,3,0)</f>
        <v>0</v>
      </c>
      <c r="C469" s="128"/>
      <c r="D469" s="128"/>
      <c r="E469" s="25" t="s">
        <v>44</v>
      </c>
      <c r="F469" s="113">
        <f>VLOOKUP(A469,'Sua gia'!$A$7:$I$569,5,0)</f>
        <v>0</v>
      </c>
      <c r="G469" s="113">
        <f>VLOOKUP(A469,'Sua gia'!$A$7:$I$569,6,0)</f>
        <v>0</v>
      </c>
      <c r="H469" s="110">
        <f>F469*G469/1000000</f>
        <v>0</v>
      </c>
      <c r="I469" s="113">
        <f>VLOOKUP(A469,'Sua gia'!$A$7:$I$569,8,0)</f>
        <v>0</v>
      </c>
      <c r="J469" s="104">
        <f>VLOOKUP(A469,'Sua gia'!$A$7:$I$569,9,0)*(1+'Sua gia'!$E$2/100)</f>
        <v>0</v>
      </c>
      <c r="K469" s="104">
        <f>Q469*($N$8+$R$6/100)</f>
        <v>0</v>
      </c>
      <c r="L469" s="107">
        <f>(H469*J469+K469)*I469</f>
        <v>0</v>
      </c>
      <c r="Q469" s="163"/>
      <c r="R469" s="65"/>
      <c r="S469" s="65"/>
      <c r="AY469" s="26">
        <f>B469</f>
        <v>0</v>
      </c>
    </row>
    <row r="470" spans="1:51" s="1" customFormat="1" ht="75" customHeight="1">
      <c r="A470" s="119"/>
      <c r="B470" s="126"/>
      <c r="C470" s="129"/>
      <c r="D470" s="129"/>
      <c r="E470" s="116" t="str">
        <f>'Sua gia'!$H$1</f>
        <v>Kính dán 6.38 trắng trong</v>
      </c>
      <c r="F470" s="114"/>
      <c r="G470" s="114"/>
      <c r="H470" s="111"/>
      <c r="I470" s="114"/>
      <c r="J470" s="105"/>
      <c r="K470" s="105"/>
      <c r="L470" s="108"/>
      <c r="M470" s="21"/>
      <c r="O470" s="21"/>
      <c r="P470" s="21"/>
      <c r="Q470" s="163"/>
      <c r="R470" s="66"/>
      <c r="S470" s="66"/>
      <c r="T470" s="21"/>
      <c r="U470" s="21"/>
      <c r="V470" s="21"/>
      <c r="W470" s="21"/>
      <c r="X470" s="21"/>
      <c r="Y470" s="21"/>
      <c r="Z470" s="21"/>
      <c r="AA470" s="21"/>
      <c r="AB470" s="21"/>
      <c r="AY470" s="26">
        <f>B469</f>
        <v>0</v>
      </c>
    </row>
    <row r="471" spans="1:51" s="1" customFormat="1" ht="33" customHeight="1" thickBot="1">
      <c r="A471" s="120"/>
      <c r="B471" s="127"/>
      <c r="C471" s="27">
        <f>VLOOKUP(A469,'Sua gia'!$A$7:$D$939,4,0)</f>
        <v>0</v>
      </c>
      <c r="D471" s="27" t="str">
        <f>'Sua gia'!$E$1</f>
        <v>Xingfa</v>
      </c>
      <c r="E471" s="117"/>
      <c r="F471" s="115"/>
      <c r="G471" s="115"/>
      <c r="H471" s="112"/>
      <c r="I471" s="115"/>
      <c r="J471" s="106"/>
      <c r="K471" s="106"/>
      <c r="L471" s="109"/>
      <c r="Q471" s="163"/>
      <c r="R471" s="7"/>
      <c r="S471" s="7"/>
      <c r="AY471" s="26">
        <f>B469</f>
        <v>0</v>
      </c>
    </row>
    <row r="472" spans="1:51" s="26" customFormat="1" ht="108" customHeight="1">
      <c r="A472" s="118">
        <v>155</v>
      </c>
      <c r="B472" s="125">
        <f>VLOOKUP(A472,'Sua gia'!$A$7:$C$569,3,0)</f>
        <v>0</v>
      </c>
      <c r="C472" s="128"/>
      <c r="D472" s="128"/>
      <c r="E472" s="25" t="s">
        <v>20</v>
      </c>
      <c r="F472" s="113">
        <f>VLOOKUP(A472,'Sua gia'!$A$7:$I$569,5,0)</f>
        <v>0</v>
      </c>
      <c r="G472" s="113">
        <f>VLOOKUP(A472,'Sua gia'!$A$7:$I$569,6,0)</f>
        <v>0</v>
      </c>
      <c r="H472" s="110">
        <f>F472*G472/1000000</f>
        <v>0</v>
      </c>
      <c r="I472" s="113">
        <f>VLOOKUP(A472,'Sua gia'!$A$7:$I$569,8,0)</f>
        <v>0</v>
      </c>
      <c r="J472" s="104">
        <f>VLOOKUP(A472,'Sua gia'!$A$7:$I$569,9,0)*(1+'Sua gia'!$E$2/100)</f>
        <v>0</v>
      </c>
      <c r="K472" s="104">
        <f>Q472*($N$8+$R$6/100)</f>
        <v>0</v>
      </c>
      <c r="L472" s="107">
        <f>(H472*J472+K472)*I472</f>
        <v>0</v>
      </c>
      <c r="Q472" s="163"/>
      <c r="R472" s="65"/>
      <c r="S472" s="65"/>
      <c r="AY472" s="26">
        <f>B472</f>
        <v>0</v>
      </c>
    </row>
    <row r="473" spans="1:51" s="1" customFormat="1" ht="75" customHeight="1">
      <c r="A473" s="119"/>
      <c r="B473" s="126"/>
      <c r="C473" s="129"/>
      <c r="D473" s="129"/>
      <c r="E473" s="116" t="str">
        <f>'Sua gia'!$H$1</f>
        <v>Kính dán 6.38 trắng trong</v>
      </c>
      <c r="F473" s="114"/>
      <c r="G473" s="114"/>
      <c r="H473" s="111"/>
      <c r="I473" s="114"/>
      <c r="J473" s="105"/>
      <c r="K473" s="105"/>
      <c r="L473" s="108"/>
      <c r="M473" s="21"/>
      <c r="O473" s="21"/>
      <c r="P473" s="21"/>
      <c r="Q473" s="163"/>
      <c r="R473" s="66"/>
      <c r="S473" s="66"/>
      <c r="T473" s="21"/>
      <c r="U473" s="21"/>
      <c r="V473" s="21"/>
      <c r="W473" s="21"/>
      <c r="X473" s="21"/>
      <c r="Y473" s="21"/>
      <c r="Z473" s="21"/>
      <c r="AA473" s="21"/>
      <c r="AB473" s="21"/>
      <c r="AY473" s="26">
        <f>B472</f>
        <v>0</v>
      </c>
    </row>
    <row r="474" spans="1:51" s="1" customFormat="1" ht="33" customHeight="1" thickBot="1">
      <c r="A474" s="120"/>
      <c r="B474" s="127"/>
      <c r="C474" s="27">
        <f>VLOOKUP(A472,'Sua gia'!$A$7:$D$939,4,0)</f>
        <v>0</v>
      </c>
      <c r="D474" s="27" t="str">
        <f>'Sua gia'!$E$1</f>
        <v>Xingfa</v>
      </c>
      <c r="E474" s="117"/>
      <c r="F474" s="115"/>
      <c r="G474" s="115"/>
      <c r="H474" s="112"/>
      <c r="I474" s="115"/>
      <c r="J474" s="106"/>
      <c r="K474" s="106"/>
      <c r="L474" s="109"/>
      <c r="Q474" s="163"/>
      <c r="R474" s="7"/>
      <c r="S474" s="67"/>
      <c r="AY474" s="26">
        <f>B472</f>
        <v>0</v>
      </c>
    </row>
    <row r="475" spans="1:51" s="26" customFormat="1" ht="108" customHeight="1">
      <c r="A475" s="118">
        <v>156</v>
      </c>
      <c r="B475" s="121">
        <f>VLOOKUP(A475,'Sua gia'!$A$7:$C$569,3,0)</f>
        <v>0</v>
      </c>
      <c r="C475" s="124"/>
      <c r="D475" s="124"/>
      <c r="E475" s="25" t="s">
        <v>46</v>
      </c>
      <c r="F475" s="98">
        <f>VLOOKUP(A475,'Sua gia'!$A$7:$I$569,5,0)</f>
        <v>0</v>
      </c>
      <c r="G475" s="98">
        <f>VLOOKUP(A475,'Sua gia'!$A$7:$I$569,6,0)</f>
        <v>0</v>
      </c>
      <c r="H475" s="95">
        <f>F475*G475/1000000</f>
        <v>0</v>
      </c>
      <c r="I475" s="98">
        <f>VLOOKUP(A475,'Sua gia'!$A$7:$I$569,8,0)</f>
        <v>0</v>
      </c>
      <c r="J475" s="101">
        <f>VLOOKUP(A475,'Sua gia'!$A$7:$I$569,9,0)*(1+'Sua gia'!$E$2/100)</f>
        <v>0</v>
      </c>
      <c r="K475" s="104">
        <f>Q475*($N$8+$R$6/100)</f>
        <v>0</v>
      </c>
      <c r="L475" s="107">
        <f>(H475*J475+K475)*I475</f>
        <v>0</v>
      </c>
      <c r="Q475" s="163"/>
      <c r="R475" s="65"/>
      <c r="S475" s="65"/>
      <c r="AY475" s="26">
        <f>B475</f>
        <v>0</v>
      </c>
    </row>
    <row r="476" spans="1:51" s="26" customFormat="1" ht="75" customHeight="1">
      <c r="A476" s="119"/>
      <c r="B476" s="122"/>
      <c r="C476" s="116"/>
      <c r="D476" s="116"/>
      <c r="E476" s="116" t="str">
        <f>'Sua gia'!$H$1</f>
        <v>Kính dán 6.38 trắng trong</v>
      </c>
      <c r="F476" s="99"/>
      <c r="G476" s="99"/>
      <c r="H476" s="96"/>
      <c r="I476" s="99"/>
      <c r="J476" s="102"/>
      <c r="K476" s="105"/>
      <c r="L476" s="108"/>
      <c r="M476" s="63"/>
      <c r="O476" s="63"/>
      <c r="P476" s="63"/>
      <c r="Q476" s="163"/>
      <c r="R476" s="68"/>
      <c r="S476" s="68"/>
      <c r="T476" s="63"/>
      <c r="U476" s="63"/>
      <c r="V476" s="63"/>
      <c r="W476" s="63"/>
      <c r="X476" s="63"/>
      <c r="Y476" s="63"/>
      <c r="Z476" s="63"/>
      <c r="AA476" s="63"/>
      <c r="AB476" s="63"/>
      <c r="AY476" s="26">
        <f>B475</f>
        <v>0</v>
      </c>
    </row>
    <row r="477" spans="1:51" s="26" customFormat="1" ht="33" customHeight="1" thickBot="1">
      <c r="A477" s="120"/>
      <c r="B477" s="123"/>
      <c r="C477" s="62">
        <f>VLOOKUP(A475,'Sua gia'!$A$7:$D$939,4,0)</f>
        <v>0</v>
      </c>
      <c r="D477" s="62" t="str">
        <f>'Sua gia'!$E$1</f>
        <v>Xingfa</v>
      </c>
      <c r="E477" s="117"/>
      <c r="F477" s="100"/>
      <c r="G477" s="100"/>
      <c r="H477" s="97"/>
      <c r="I477" s="100"/>
      <c r="J477" s="103"/>
      <c r="K477" s="106"/>
      <c r="L477" s="109"/>
      <c r="Q477" s="163"/>
      <c r="R477" s="65"/>
      <c r="S477" s="65"/>
      <c r="AY477" s="26">
        <f>B475</f>
        <v>0</v>
      </c>
    </row>
    <row r="478" spans="1:51" s="26" customFormat="1" ht="108" customHeight="1">
      <c r="A478" s="118">
        <v>157</v>
      </c>
      <c r="B478" s="125">
        <f>VLOOKUP(A478,'Sua gia'!$A$7:$C$569,3,0)</f>
        <v>0</v>
      </c>
      <c r="C478" s="128"/>
      <c r="D478" s="128"/>
      <c r="E478" s="25" t="s">
        <v>44</v>
      </c>
      <c r="F478" s="113">
        <f>VLOOKUP(A478,'Sua gia'!$A$7:$I$569,5,0)</f>
        <v>0</v>
      </c>
      <c r="G478" s="113">
        <f>VLOOKUP(A478,'Sua gia'!$A$7:$I$569,6,0)</f>
        <v>0</v>
      </c>
      <c r="H478" s="110">
        <f>F478*G478/1000000</f>
        <v>0</v>
      </c>
      <c r="I478" s="113">
        <f>VLOOKUP(A478,'Sua gia'!$A$7:$I$569,8,0)</f>
        <v>0</v>
      </c>
      <c r="J478" s="104">
        <f>VLOOKUP(A478,'Sua gia'!$A$7:$I$569,9,0)*(1+'Sua gia'!$E$2/100)</f>
        <v>0</v>
      </c>
      <c r="K478" s="104">
        <f>Q478*($N$8+$R$6/100)</f>
        <v>0</v>
      </c>
      <c r="L478" s="107">
        <f>(H478*J478+K478)*I478</f>
        <v>0</v>
      </c>
      <c r="P478"/>
      <c r="Q478" s="163"/>
      <c r="R478" s="65"/>
      <c r="S478" s="65"/>
      <c r="AY478" s="26">
        <f>B478</f>
        <v>0</v>
      </c>
    </row>
    <row r="479" spans="1:51" s="1" customFormat="1" ht="75" customHeight="1">
      <c r="A479" s="119"/>
      <c r="B479" s="126"/>
      <c r="C479" s="129"/>
      <c r="D479" s="129"/>
      <c r="E479" s="116" t="str">
        <f>'Sua gia'!$H$1</f>
        <v>Kính dán 6.38 trắng trong</v>
      </c>
      <c r="F479" s="114"/>
      <c r="G479" s="114"/>
      <c r="H479" s="111"/>
      <c r="I479" s="114"/>
      <c r="J479" s="105"/>
      <c r="K479" s="105"/>
      <c r="L479" s="108"/>
      <c r="M479" s="21"/>
      <c r="O479"/>
      <c r="P479" s="21"/>
      <c r="Q479" s="163"/>
      <c r="R479" s="66"/>
      <c r="S479" s="66"/>
      <c r="T479" s="21"/>
      <c r="U479" s="21"/>
      <c r="V479" s="21"/>
      <c r="W479" s="21"/>
      <c r="X479" s="21"/>
      <c r="Y479" s="21"/>
      <c r="Z479" s="21"/>
      <c r="AA479" s="21"/>
      <c r="AB479" s="21"/>
      <c r="AY479" s="26">
        <f>B478</f>
        <v>0</v>
      </c>
    </row>
    <row r="480" spans="1:51" s="1" customFormat="1" ht="33" customHeight="1" thickBot="1">
      <c r="A480" s="120"/>
      <c r="B480" s="127"/>
      <c r="C480" s="27">
        <f>VLOOKUP(A478,'Sua gia'!$A$7:$D$939,4,0)</f>
        <v>0</v>
      </c>
      <c r="D480" s="27" t="str">
        <f>'Sua gia'!$E$1</f>
        <v>Xingfa</v>
      </c>
      <c r="E480" s="117"/>
      <c r="F480" s="115"/>
      <c r="G480" s="115"/>
      <c r="H480" s="112"/>
      <c r="I480" s="115"/>
      <c r="J480" s="106"/>
      <c r="K480" s="106"/>
      <c r="L480" s="109"/>
      <c r="Q480" s="163"/>
      <c r="R480" s="7"/>
      <c r="S480" s="7"/>
      <c r="AY480" s="26">
        <f>B478</f>
        <v>0</v>
      </c>
    </row>
    <row r="481" spans="1:51" s="26" customFormat="1" ht="108" customHeight="1">
      <c r="A481" s="118">
        <v>158</v>
      </c>
      <c r="B481" s="125">
        <f>VLOOKUP(A481,'Sua gia'!$A$7:$C$569,3,0)</f>
        <v>0</v>
      </c>
      <c r="C481" s="128"/>
      <c r="D481" s="128"/>
      <c r="E481" s="25" t="s">
        <v>45</v>
      </c>
      <c r="F481" s="113">
        <f>VLOOKUP(A481,'Sua gia'!$A$7:$I$569,5,0)</f>
        <v>0</v>
      </c>
      <c r="G481" s="113">
        <f>VLOOKUP(A481,'Sua gia'!$A$7:$I$569,6,0)</f>
        <v>0</v>
      </c>
      <c r="H481" s="110">
        <f>F481*G481/1000000</f>
        <v>0</v>
      </c>
      <c r="I481" s="113">
        <f>VLOOKUP(A481,'Sua gia'!$A$7:$I$569,8,0)</f>
        <v>0</v>
      </c>
      <c r="J481" s="104">
        <f>VLOOKUP(A481,'Sua gia'!$A$7:$I$569,9,0)*(1+'Sua gia'!$E$2/100)</f>
        <v>0</v>
      </c>
      <c r="K481" s="104">
        <f>Q481*($N$8+$R$6/100)</f>
        <v>0</v>
      </c>
      <c r="L481" s="107">
        <f>(H481*J481+K481)*I481</f>
        <v>0</v>
      </c>
      <c r="P481"/>
      <c r="Q481" s="163"/>
      <c r="R481" s="65"/>
      <c r="S481" s="65"/>
      <c r="AY481" s="26">
        <f>B481</f>
        <v>0</v>
      </c>
    </row>
    <row r="482" spans="1:51" s="1" customFormat="1" ht="75" customHeight="1">
      <c r="A482" s="119"/>
      <c r="B482" s="126"/>
      <c r="C482" s="129"/>
      <c r="D482" s="129"/>
      <c r="E482" s="116" t="str">
        <f>'Sua gia'!$H$1</f>
        <v>Kính dán 6.38 trắng trong</v>
      </c>
      <c r="F482" s="114"/>
      <c r="G482" s="114"/>
      <c r="H482" s="111"/>
      <c r="I482" s="114"/>
      <c r="J482" s="105"/>
      <c r="K482" s="105"/>
      <c r="L482" s="108"/>
      <c r="M482" s="21"/>
      <c r="O482" s="21"/>
      <c r="P482" s="21"/>
      <c r="Q482" s="163"/>
      <c r="R482" s="66"/>
      <c r="S482" s="66"/>
      <c r="T482" s="21"/>
      <c r="U482" s="21"/>
      <c r="V482" s="21"/>
      <c r="W482" s="21"/>
      <c r="X482" s="21"/>
      <c r="Y482" s="21"/>
      <c r="Z482" s="21"/>
      <c r="AA482" s="21"/>
      <c r="AB482" s="21"/>
      <c r="AY482" s="26">
        <f>B481</f>
        <v>0</v>
      </c>
    </row>
    <row r="483" spans="1:51" s="1" customFormat="1" ht="33" customHeight="1" thickBot="1">
      <c r="A483" s="120"/>
      <c r="B483" s="127"/>
      <c r="C483" s="27">
        <f>VLOOKUP(A481,'Sua gia'!$A$7:$D$939,4,0)</f>
        <v>0</v>
      </c>
      <c r="D483" s="27" t="str">
        <f>'Sua gia'!$E$1</f>
        <v>Xingfa</v>
      </c>
      <c r="E483" s="117"/>
      <c r="F483" s="115"/>
      <c r="G483" s="115"/>
      <c r="H483" s="112"/>
      <c r="I483" s="115"/>
      <c r="J483" s="106"/>
      <c r="K483" s="106"/>
      <c r="L483" s="109"/>
      <c r="Q483" s="163"/>
      <c r="R483" s="7"/>
      <c r="S483" s="7"/>
      <c r="AY483" s="26">
        <f>B481</f>
        <v>0</v>
      </c>
    </row>
    <row r="484" spans="1:51" s="26" customFormat="1" ht="108" customHeight="1">
      <c r="A484" s="118">
        <v>159</v>
      </c>
      <c r="B484" s="125">
        <f>VLOOKUP(A484,'Sua gia'!$A$7:$C$569,3,0)</f>
        <v>0</v>
      </c>
      <c r="C484" s="128"/>
      <c r="D484" s="128"/>
      <c r="E484" s="25" t="s">
        <v>44</v>
      </c>
      <c r="F484" s="113">
        <f>VLOOKUP(A484,'Sua gia'!$A$7:$I$569,5,0)</f>
        <v>0</v>
      </c>
      <c r="G484" s="113">
        <f>VLOOKUP(A484,'Sua gia'!$A$7:$I$569,6,0)</f>
        <v>0</v>
      </c>
      <c r="H484" s="110">
        <f>F484*G484/1000000</f>
        <v>0</v>
      </c>
      <c r="I484" s="113">
        <f>VLOOKUP(A484,'Sua gia'!$A$7:$I$569,8,0)</f>
        <v>0</v>
      </c>
      <c r="J484" s="104">
        <f>VLOOKUP(A484,'Sua gia'!$A$7:$I$569,9,0)*(1+'Sua gia'!$E$2/100)</f>
        <v>0</v>
      </c>
      <c r="K484" s="104">
        <f>Q484*($N$8+$R$6/100)</f>
        <v>0</v>
      </c>
      <c r="L484" s="107">
        <f>(H484*J484+K484)*I484</f>
        <v>0</v>
      </c>
      <c r="Q484" s="163"/>
      <c r="R484" s="65"/>
      <c r="S484" s="65"/>
      <c r="AY484" s="26">
        <f>B484</f>
        <v>0</v>
      </c>
    </row>
    <row r="485" spans="1:51" s="1" customFormat="1" ht="75" customHeight="1">
      <c r="A485" s="119"/>
      <c r="B485" s="126"/>
      <c r="C485" s="129"/>
      <c r="D485" s="129"/>
      <c r="E485" s="116" t="str">
        <f>'Sua gia'!$H$1</f>
        <v>Kính dán 6.38 trắng trong</v>
      </c>
      <c r="F485" s="114"/>
      <c r="G485" s="114"/>
      <c r="H485" s="111"/>
      <c r="I485" s="114"/>
      <c r="J485" s="105"/>
      <c r="K485" s="105"/>
      <c r="L485" s="108"/>
      <c r="M485" s="21"/>
      <c r="O485" s="21"/>
      <c r="P485" s="21"/>
      <c r="Q485" s="163"/>
      <c r="R485" s="66"/>
      <c r="S485" s="66"/>
      <c r="T485" s="21"/>
      <c r="U485" s="21"/>
      <c r="V485" s="21"/>
      <c r="W485" s="21"/>
      <c r="X485" s="21"/>
      <c r="Y485" s="21"/>
      <c r="Z485" s="21"/>
      <c r="AA485" s="21"/>
      <c r="AB485" s="21"/>
      <c r="AY485" s="26">
        <f>B484</f>
        <v>0</v>
      </c>
    </row>
    <row r="486" spans="1:51" s="1" customFormat="1" ht="33" customHeight="1" thickBot="1">
      <c r="A486" s="120"/>
      <c r="B486" s="127"/>
      <c r="C486" s="27">
        <f>VLOOKUP(A484,'Sua gia'!$A$7:$D$939,4,0)</f>
        <v>0</v>
      </c>
      <c r="D486" s="27" t="str">
        <f>'Sua gia'!$E$1</f>
        <v>Xingfa</v>
      </c>
      <c r="E486" s="117"/>
      <c r="F486" s="115"/>
      <c r="G486" s="115"/>
      <c r="H486" s="112"/>
      <c r="I486" s="115"/>
      <c r="J486" s="106"/>
      <c r="K486" s="106"/>
      <c r="L486" s="109"/>
      <c r="Q486" s="163"/>
      <c r="R486" s="7"/>
      <c r="S486" s="7"/>
      <c r="AY486" s="26">
        <f>B484</f>
        <v>0</v>
      </c>
    </row>
    <row r="487" spans="1:51" s="26" customFormat="1" ht="108" customHeight="1">
      <c r="A487" s="118">
        <v>160</v>
      </c>
      <c r="B487" s="125">
        <f>VLOOKUP(A487,'Sua gia'!$A$7:$C$569,3,0)</f>
        <v>0</v>
      </c>
      <c r="C487" s="128"/>
      <c r="D487" s="128"/>
      <c r="E487" s="25" t="s">
        <v>44</v>
      </c>
      <c r="F487" s="113">
        <f>VLOOKUP(A487,'Sua gia'!$A$7:$I$569,5,0)</f>
        <v>0</v>
      </c>
      <c r="G487" s="113">
        <f>VLOOKUP(A487,'Sua gia'!$A$7:$I$569,6,0)</f>
        <v>0</v>
      </c>
      <c r="H487" s="110">
        <f>F487*G487/1000000</f>
        <v>0</v>
      </c>
      <c r="I487" s="113">
        <f>VLOOKUP(A487,'Sua gia'!$A$7:$I$569,8,0)</f>
        <v>0</v>
      </c>
      <c r="J487" s="104">
        <f>VLOOKUP(A487,'Sua gia'!$A$7:$I$569,9,0)*(1+'Sua gia'!$E$2/100)</f>
        <v>0</v>
      </c>
      <c r="K487" s="104">
        <f>Q487*($N$8+$R$6/100)</f>
        <v>0</v>
      </c>
      <c r="L487" s="107">
        <f>(H487*J487+K487)*I487</f>
        <v>0</v>
      </c>
      <c r="Q487" s="163"/>
      <c r="R487" s="65"/>
      <c r="S487" s="65"/>
      <c r="AY487" s="26">
        <f>B487</f>
        <v>0</v>
      </c>
    </row>
    <row r="488" spans="1:51" s="1" customFormat="1" ht="75" customHeight="1">
      <c r="A488" s="119"/>
      <c r="B488" s="126"/>
      <c r="C488" s="129"/>
      <c r="D488" s="129"/>
      <c r="E488" s="116" t="str">
        <f>'Sua gia'!$H$1</f>
        <v>Kính dán 6.38 trắng trong</v>
      </c>
      <c r="F488" s="114"/>
      <c r="G488" s="114"/>
      <c r="H488" s="111"/>
      <c r="I488" s="114"/>
      <c r="J488" s="105"/>
      <c r="K488" s="105"/>
      <c r="L488" s="108"/>
      <c r="M488" s="21"/>
      <c r="O488" s="21"/>
      <c r="P488" s="21"/>
      <c r="Q488" s="163"/>
      <c r="R488" s="66"/>
      <c r="S488" s="66"/>
      <c r="T488" s="21"/>
      <c r="U488" s="21"/>
      <c r="V488" s="21"/>
      <c r="W488" s="21"/>
      <c r="X488" s="21"/>
      <c r="Y488" s="21"/>
      <c r="Z488" s="21"/>
      <c r="AA488" s="21"/>
      <c r="AB488" s="21"/>
      <c r="AY488" s="26">
        <f>B487</f>
        <v>0</v>
      </c>
    </row>
    <row r="489" spans="1:51" s="1" customFormat="1" ht="33" customHeight="1" thickBot="1">
      <c r="A489" s="120"/>
      <c r="B489" s="127"/>
      <c r="C489" s="27">
        <f>VLOOKUP(A487,'Sua gia'!$A$7:$D$939,4,0)</f>
        <v>0</v>
      </c>
      <c r="D489" s="27" t="str">
        <f>'Sua gia'!$E$1</f>
        <v>Xingfa</v>
      </c>
      <c r="E489" s="117"/>
      <c r="F489" s="115"/>
      <c r="G489" s="115"/>
      <c r="H489" s="112"/>
      <c r="I489" s="115"/>
      <c r="J489" s="106"/>
      <c r="K489" s="106"/>
      <c r="L489" s="109"/>
      <c r="Q489" s="163"/>
      <c r="R489" s="7"/>
      <c r="S489" s="7"/>
      <c r="AY489" s="26">
        <f>B487</f>
        <v>0</v>
      </c>
    </row>
    <row r="490" spans="1:51" s="26" customFormat="1" ht="108" customHeight="1">
      <c r="A490" s="118">
        <v>161</v>
      </c>
      <c r="B490" s="125">
        <f>VLOOKUP(A490,'Sua gia'!$A$7:$C$569,3,0)</f>
        <v>0</v>
      </c>
      <c r="C490" s="128"/>
      <c r="D490" s="128"/>
      <c r="E490" s="25" t="s">
        <v>45</v>
      </c>
      <c r="F490" s="113">
        <f>VLOOKUP(A490,'Sua gia'!$A$7:$I$569,5,0)</f>
        <v>0</v>
      </c>
      <c r="G490" s="113">
        <f>VLOOKUP(A490,'Sua gia'!$A$7:$I$569,6,0)</f>
        <v>0</v>
      </c>
      <c r="H490" s="110">
        <f>F490*G490/1000000</f>
        <v>0</v>
      </c>
      <c r="I490" s="113">
        <f>VLOOKUP(A490,'Sua gia'!$A$7:$I$569,8,0)</f>
        <v>0</v>
      </c>
      <c r="J490" s="104">
        <f>VLOOKUP(A490,'Sua gia'!$A$7:$I$569,9,0)*(1+'Sua gia'!$E$2/100)</f>
        <v>0</v>
      </c>
      <c r="K490" s="104">
        <f>Q490*($N$8+$R$6/100)</f>
        <v>0</v>
      </c>
      <c r="L490" s="107">
        <f>(H490*J490+K490)*I490</f>
        <v>0</v>
      </c>
      <c r="Q490" s="163"/>
      <c r="R490" s="67"/>
      <c r="S490" s="65"/>
      <c r="AY490" s="26">
        <f>B490</f>
        <v>0</v>
      </c>
    </row>
    <row r="491" spans="1:51" s="1" customFormat="1" ht="75" customHeight="1">
      <c r="A491" s="119"/>
      <c r="B491" s="126"/>
      <c r="C491" s="129"/>
      <c r="D491" s="129"/>
      <c r="E491" s="116" t="str">
        <f>'Sua gia'!$H$1</f>
        <v>Kính dán 6.38 trắng trong</v>
      </c>
      <c r="F491" s="114"/>
      <c r="G491" s="114"/>
      <c r="H491" s="111"/>
      <c r="I491" s="114"/>
      <c r="J491" s="105"/>
      <c r="K491" s="105"/>
      <c r="L491" s="108"/>
      <c r="M491" s="21"/>
      <c r="O491" s="21"/>
      <c r="P491" s="21"/>
      <c r="Q491" s="163"/>
      <c r="R491" s="66"/>
      <c r="S491" s="66"/>
      <c r="T491" s="21"/>
      <c r="U491" s="21"/>
      <c r="V491" s="21"/>
      <c r="W491" s="21"/>
      <c r="X491" s="21"/>
      <c r="Y491" s="21"/>
      <c r="Z491" s="21"/>
      <c r="AA491" s="21"/>
      <c r="AB491" s="21"/>
      <c r="AY491" s="26">
        <f>B490</f>
        <v>0</v>
      </c>
    </row>
    <row r="492" spans="1:51" s="1" customFormat="1" ht="33" customHeight="1" thickBot="1">
      <c r="A492" s="120"/>
      <c r="B492" s="127"/>
      <c r="C492" s="27">
        <f>VLOOKUP(A490,'Sua gia'!$A$7:$D$939,4,0)</f>
        <v>0</v>
      </c>
      <c r="D492" s="27" t="str">
        <f>'Sua gia'!$E$1</f>
        <v>Xingfa</v>
      </c>
      <c r="E492" s="117"/>
      <c r="F492" s="115"/>
      <c r="G492" s="115"/>
      <c r="H492" s="112"/>
      <c r="I492" s="115"/>
      <c r="J492" s="106"/>
      <c r="K492" s="106"/>
      <c r="L492" s="109"/>
      <c r="Q492" s="163"/>
      <c r="R492" s="7"/>
      <c r="S492" s="7"/>
      <c r="AY492" s="26">
        <f>B490</f>
        <v>0</v>
      </c>
    </row>
    <row r="493" spans="1:51" s="26" customFormat="1" ht="108" customHeight="1">
      <c r="A493" s="118">
        <v>162</v>
      </c>
      <c r="B493" s="125">
        <f>VLOOKUP(A493,'Sua gia'!$A$7:$C$569,3,0)</f>
        <v>0</v>
      </c>
      <c r="C493" s="128"/>
      <c r="D493" s="128"/>
      <c r="E493" s="25" t="s">
        <v>46</v>
      </c>
      <c r="F493" s="113">
        <f>VLOOKUP(A493,'Sua gia'!$A$7:$I$569,5,0)</f>
        <v>0</v>
      </c>
      <c r="G493" s="113">
        <f>VLOOKUP(A493,'Sua gia'!$A$7:$I$569,6,0)</f>
        <v>0</v>
      </c>
      <c r="H493" s="110">
        <f>F493*G493/1000000</f>
        <v>0</v>
      </c>
      <c r="I493" s="113">
        <f>VLOOKUP(A493,'Sua gia'!$A$7:$I$569,8,0)</f>
        <v>0</v>
      </c>
      <c r="J493" s="104">
        <f>VLOOKUP(A493,'Sua gia'!$A$7:$I$569,9,0)*(1+'Sua gia'!$E$2/100)</f>
        <v>0</v>
      </c>
      <c r="K493" s="104">
        <f>Q493*($N$8+$R$6/100)</f>
        <v>0</v>
      </c>
      <c r="L493" s="107">
        <f>(H493*J493+K493)*I493</f>
        <v>0</v>
      </c>
      <c r="Q493" s="163"/>
      <c r="R493" s="65"/>
      <c r="S493" s="65"/>
      <c r="AY493" s="26">
        <f>B493</f>
        <v>0</v>
      </c>
    </row>
    <row r="494" spans="1:51" s="1" customFormat="1" ht="75" customHeight="1">
      <c r="A494" s="119"/>
      <c r="B494" s="126"/>
      <c r="C494" s="129"/>
      <c r="D494" s="129"/>
      <c r="E494" s="116" t="str">
        <f>'Sua gia'!$H$1</f>
        <v>Kính dán 6.38 trắng trong</v>
      </c>
      <c r="F494" s="114"/>
      <c r="G494" s="114"/>
      <c r="H494" s="111"/>
      <c r="I494" s="114"/>
      <c r="J494" s="105"/>
      <c r="K494" s="105"/>
      <c r="L494" s="108"/>
      <c r="M494" s="21"/>
      <c r="O494"/>
      <c r="P494" s="21"/>
      <c r="Q494" s="163"/>
      <c r="R494" s="66"/>
      <c r="S494" s="66"/>
      <c r="T494" s="21"/>
      <c r="U494" s="21"/>
      <c r="V494" s="21"/>
      <c r="W494" s="21"/>
      <c r="X494" s="21"/>
      <c r="Y494" s="21"/>
      <c r="Z494" s="21"/>
      <c r="AA494" s="21"/>
      <c r="AB494" s="21"/>
      <c r="AY494" s="26">
        <f>B493</f>
        <v>0</v>
      </c>
    </row>
    <row r="495" spans="1:51" s="1" customFormat="1" ht="33" customHeight="1" thickBot="1">
      <c r="A495" s="120"/>
      <c r="B495" s="127"/>
      <c r="C495" s="27">
        <f>VLOOKUP(A493,'Sua gia'!$A$7:$D$939,4,0)</f>
        <v>0</v>
      </c>
      <c r="D495" s="27" t="str">
        <f>'Sua gia'!$E$1</f>
        <v>Xingfa</v>
      </c>
      <c r="E495" s="117"/>
      <c r="F495" s="115"/>
      <c r="G495" s="115"/>
      <c r="H495" s="112"/>
      <c r="I495" s="115"/>
      <c r="J495" s="106"/>
      <c r="K495" s="106"/>
      <c r="L495" s="109"/>
      <c r="Q495" s="163"/>
      <c r="R495" s="7"/>
      <c r="S495" s="7"/>
      <c r="AY495" s="26">
        <f>B493</f>
        <v>0</v>
      </c>
    </row>
    <row r="496" spans="1:51" s="26" customFormat="1" ht="108" customHeight="1">
      <c r="A496" s="118">
        <v>163</v>
      </c>
      <c r="B496" s="125">
        <f>VLOOKUP(A496,'Sua gia'!$A$7:$C$569,3,0)</f>
        <v>0</v>
      </c>
      <c r="C496" s="128"/>
      <c r="D496" s="128"/>
      <c r="E496" s="25" t="s">
        <v>45</v>
      </c>
      <c r="F496" s="113">
        <f>VLOOKUP(A496,'Sua gia'!$A$7:$I$569,5,0)</f>
        <v>0</v>
      </c>
      <c r="G496" s="113">
        <f>VLOOKUP(A496,'Sua gia'!$A$7:$I$569,6,0)</f>
        <v>0</v>
      </c>
      <c r="H496" s="110">
        <f>F496*G496/1000000</f>
        <v>0</v>
      </c>
      <c r="I496" s="113">
        <f>VLOOKUP(A496,'Sua gia'!$A$7:$I$569,8,0)</f>
        <v>0</v>
      </c>
      <c r="J496" s="104">
        <f>VLOOKUP(A496,'Sua gia'!$A$7:$I$569,9,0)*(1+'Sua gia'!$E$2/100)</f>
        <v>0</v>
      </c>
      <c r="K496" s="104">
        <f>Q496*($N$8+$R$6/100)</f>
        <v>0</v>
      </c>
      <c r="L496" s="107">
        <f>(H496*J496+K496)*I496</f>
        <v>0</v>
      </c>
      <c r="Q496" s="163"/>
      <c r="R496" s="67"/>
      <c r="S496" s="65"/>
      <c r="AY496" s="26">
        <f>B496</f>
        <v>0</v>
      </c>
    </row>
    <row r="497" spans="1:51" s="1" customFormat="1" ht="75" customHeight="1">
      <c r="A497" s="119"/>
      <c r="B497" s="126"/>
      <c r="C497" s="129"/>
      <c r="D497" s="129"/>
      <c r="E497" s="116" t="str">
        <f>'Sua gia'!$H$1</f>
        <v>Kính dán 6.38 trắng trong</v>
      </c>
      <c r="F497" s="114"/>
      <c r="G497" s="114"/>
      <c r="H497" s="111"/>
      <c r="I497" s="114"/>
      <c r="J497" s="105"/>
      <c r="K497" s="105"/>
      <c r="L497" s="108"/>
      <c r="M497" s="21"/>
      <c r="O497" s="21"/>
      <c r="P497" s="21"/>
      <c r="Q497" s="163"/>
      <c r="R497" s="66"/>
      <c r="S497" s="66"/>
      <c r="T497" s="21"/>
      <c r="U497" s="21"/>
      <c r="V497" s="21"/>
      <c r="W497" s="21"/>
      <c r="X497" s="21"/>
      <c r="Y497" s="21"/>
      <c r="Z497" s="21"/>
      <c r="AA497" s="21"/>
      <c r="AB497" s="21"/>
      <c r="AY497" s="26">
        <f>B496</f>
        <v>0</v>
      </c>
    </row>
    <row r="498" spans="1:51" s="1" customFormat="1" ht="33" customHeight="1" thickBot="1">
      <c r="A498" s="120"/>
      <c r="B498" s="127"/>
      <c r="C498" s="27">
        <f>VLOOKUP(A496,'Sua gia'!$A$7:$D$939,4,0)</f>
        <v>0</v>
      </c>
      <c r="D498" s="27" t="str">
        <f>'Sua gia'!$E$1</f>
        <v>Xingfa</v>
      </c>
      <c r="E498" s="117"/>
      <c r="F498" s="115"/>
      <c r="G498" s="115"/>
      <c r="H498" s="112"/>
      <c r="I498" s="115"/>
      <c r="J498" s="106"/>
      <c r="K498" s="106"/>
      <c r="L498" s="109"/>
      <c r="Q498" s="163"/>
      <c r="R498" s="7"/>
      <c r="S498" s="7"/>
      <c r="AY498" s="26">
        <f>B496</f>
        <v>0</v>
      </c>
    </row>
    <row r="499" spans="1:51" s="26" customFormat="1" ht="108" customHeight="1">
      <c r="A499" s="118">
        <v>164</v>
      </c>
      <c r="B499" s="125">
        <f>VLOOKUP(A499,'Sua gia'!$A$7:$C$569,3,0)</f>
        <v>0</v>
      </c>
      <c r="C499" s="128"/>
      <c r="D499" s="128"/>
      <c r="E499" s="25" t="s">
        <v>45</v>
      </c>
      <c r="F499" s="113">
        <f>VLOOKUP(A499,'Sua gia'!$A$7:$I$569,5,0)</f>
        <v>0</v>
      </c>
      <c r="G499" s="113">
        <f>VLOOKUP(A499,'Sua gia'!$A$7:$I$569,6,0)</f>
        <v>0</v>
      </c>
      <c r="H499" s="110">
        <f>F499*G499/1000000</f>
        <v>0</v>
      </c>
      <c r="I499" s="113">
        <f>VLOOKUP(A499,'Sua gia'!$A$7:$I$569,8,0)</f>
        <v>0</v>
      </c>
      <c r="J499" s="104">
        <f>VLOOKUP(A499,'Sua gia'!$A$7:$I$569,9,0)*(1+'Sua gia'!$E$2/100)</f>
        <v>0</v>
      </c>
      <c r="K499" s="104">
        <f>Q499*($N$8+$R$6/100)</f>
        <v>0</v>
      </c>
      <c r="L499" s="107">
        <f>(H499*J499+K499)*I499</f>
        <v>0</v>
      </c>
      <c r="Q499" s="163"/>
      <c r="R499" s="65"/>
      <c r="S499" s="65"/>
      <c r="AY499" s="26">
        <f>B499</f>
        <v>0</v>
      </c>
    </row>
    <row r="500" spans="1:51" s="1" customFormat="1" ht="75" customHeight="1">
      <c r="A500" s="119"/>
      <c r="B500" s="126"/>
      <c r="C500" s="129"/>
      <c r="D500" s="129"/>
      <c r="E500" s="116" t="str">
        <f>'Sua gia'!$H$1</f>
        <v>Kính dán 6.38 trắng trong</v>
      </c>
      <c r="F500" s="114"/>
      <c r="G500" s="114"/>
      <c r="H500" s="111"/>
      <c r="I500" s="114"/>
      <c r="J500" s="105"/>
      <c r="K500" s="105"/>
      <c r="L500" s="108"/>
      <c r="M500" s="21"/>
      <c r="O500" s="21"/>
      <c r="P500" s="21"/>
      <c r="Q500" s="163"/>
      <c r="R500" s="66"/>
      <c r="S500" s="66"/>
      <c r="T500" s="21"/>
      <c r="U500" s="21"/>
      <c r="V500" s="21"/>
      <c r="W500" s="21"/>
      <c r="X500" s="21"/>
      <c r="Y500" s="21"/>
      <c r="Z500" s="21"/>
      <c r="AA500" s="21"/>
      <c r="AB500" s="21"/>
      <c r="AY500" s="26">
        <f>B499</f>
        <v>0</v>
      </c>
    </row>
    <row r="501" spans="1:51" s="1" customFormat="1" ht="33" customHeight="1" thickBot="1">
      <c r="A501" s="120"/>
      <c r="B501" s="127"/>
      <c r="C501" s="27">
        <f>VLOOKUP(A499,'Sua gia'!$A$7:$D$939,4,0)</f>
        <v>0</v>
      </c>
      <c r="D501" s="27" t="str">
        <f>'Sua gia'!$E$1</f>
        <v>Xingfa</v>
      </c>
      <c r="E501" s="117"/>
      <c r="F501" s="115"/>
      <c r="G501" s="115"/>
      <c r="H501" s="112"/>
      <c r="I501" s="115"/>
      <c r="J501" s="106"/>
      <c r="K501" s="106"/>
      <c r="L501" s="109"/>
      <c r="Q501" s="163"/>
      <c r="R501" s="7"/>
      <c r="S501" s="7"/>
      <c r="AY501" s="26">
        <f>B499</f>
        <v>0</v>
      </c>
    </row>
    <row r="502" spans="1:51" s="26" customFormat="1" ht="108" customHeight="1">
      <c r="A502" s="118">
        <v>165</v>
      </c>
      <c r="B502" s="125">
        <f>VLOOKUP(A502,'Sua gia'!$A$7:$C$569,3,0)</f>
        <v>0</v>
      </c>
      <c r="C502" s="128"/>
      <c r="D502" s="128"/>
      <c r="E502" s="25" t="s">
        <v>44</v>
      </c>
      <c r="F502" s="113">
        <f>VLOOKUP(A502,'Sua gia'!$A$7:$I$569,5,0)</f>
        <v>0</v>
      </c>
      <c r="G502" s="113">
        <f>VLOOKUP(A502,'Sua gia'!$A$7:$I$569,6,0)</f>
        <v>0</v>
      </c>
      <c r="H502" s="110">
        <f>F502*G502/1000000</f>
        <v>0</v>
      </c>
      <c r="I502" s="113">
        <f>VLOOKUP(A502,'Sua gia'!$A$7:$I$569,8,0)</f>
        <v>0</v>
      </c>
      <c r="J502" s="104">
        <f>VLOOKUP(A502,'Sua gia'!$A$7:$I$569,9,0)*(1+'Sua gia'!$E$2/100)</f>
        <v>0</v>
      </c>
      <c r="K502" s="104">
        <f>Q502*($N$8+$R$6/100)</f>
        <v>0</v>
      </c>
      <c r="L502" s="107">
        <f>(H502*J502+K502)*I502</f>
        <v>0</v>
      </c>
      <c r="Q502" s="163"/>
      <c r="R502" s="65"/>
      <c r="S502" s="65"/>
      <c r="AY502" s="26">
        <f>B502</f>
        <v>0</v>
      </c>
    </row>
    <row r="503" spans="1:51" s="1" customFormat="1" ht="75" customHeight="1">
      <c r="A503" s="119"/>
      <c r="B503" s="126"/>
      <c r="C503" s="129"/>
      <c r="D503" s="129"/>
      <c r="E503" s="116" t="str">
        <f>'Sua gia'!$H$1</f>
        <v>Kính dán 6.38 trắng trong</v>
      </c>
      <c r="F503" s="114"/>
      <c r="G503" s="114"/>
      <c r="H503" s="111"/>
      <c r="I503" s="114"/>
      <c r="J503" s="105"/>
      <c r="K503" s="105"/>
      <c r="L503" s="108"/>
      <c r="M503" s="21"/>
      <c r="O503" s="21"/>
      <c r="P503" s="21"/>
      <c r="Q503" s="163"/>
      <c r="R503" s="66"/>
      <c r="S503" s="66"/>
      <c r="T503" s="21"/>
      <c r="U503" s="21"/>
      <c r="V503" s="21"/>
      <c r="W503" s="21"/>
      <c r="X503" s="21"/>
      <c r="Y503" s="21"/>
      <c r="Z503" s="21"/>
      <c r="AA503" s="21"/>
      <c r="AB503" s="21"/>
      <c r="AY503" s="26">
        <f>B502</f>
        <v>0</v>
      </c>
    </row>
    <row r="504" spans="1:51" s="1" customFormat="1" ht="33" customHeight="1" thickBot="1">
      <c r="A504" s="120"/>
      <c r="B504" s="127"/>
      <c r="C504" s="27">
        <f>VLOOKUP(A502,'Sua gia'!$A$7:$D$939,4,0)</f>
        <v>0</v>
      </c>
      <c r="D504" s="27" t="str">
        <f>'Sua gia'!$E$1</f>
        <v>Xingfa</v>
      </c>
      <c r="E504" s="117"/>
      <c r="F504" s="115"/>
      <c r="G504" s="115"/>
      <c r="H504" s="112"/>
      <c r="I504" s="115"/>
      <c r="J504" s="106"/>
      <c r="K504" s="106"/>
      <c r="L504" s="109"/>
      <c r="Q504" s="163"/>
      <c r="R504" s="7"/>
      <c r="S504" s="7"/>
      <c r="AY504" s="26">
        <f>B502</f>
        <v>0</v>
      </c>
    </row>
    <row r="505" spans="1:51" s="26" customFormat="1" ht="108" customHeight="1">
      <c r="A505" s="118">
        <v>166</v>
      </c>
      <c r="B505" s="125">
        <f>VLOOKUP(A505,'Sua gia'!$A$7:$C$569,3,0)</f>
        <v>0</v>
      </c>
      <c r="C505" s="128"/>
      <c r="D505" s="128"/>
      <c r="E505" s="25" t="s">
        <v>20</v>
      </c>
      <c r="F505" s="113">
        <f>VLOOKUP(A505,'Sua gia'!$A$7:$I$569,5,0)</f>
        <v>0</v>
      </c>
      <c r="G505" s="113">
        <f>VLOOKUP(A505,'Sua gia'!$A$7:$I$569,6,0)</f>
        <v>0</v>
      </c>
      <c r="H505" s="110">
        <f>F505*G505/1000000</f>
        <v>0</v>
      </c>
      <c r="I505" s="113">
        <f>VLOOKUP(A505,'Sua gia'!$A$7:$I$569,8,0)</f>
        <v>0</v>
      </c>
      <c r="J505" s="104">
        <f>VLOOKUP(A505,'Sua gia'!$A$7:$I$569,9,0)*(1+'Sua gia'!$E$2/100)</f>
        <v>0</v>
      </c>
      <c r="K505" s="104">
        <f>Q505*($N$8+$R$6/100)</f>
        <v>0</v>
      </c>
      <c r="L505" s="107">
        <f>(H505*J505+K505)*I505</f>
        <v>0</v>
      </c>
      <c r="Q505" s="163"/>
      <c r="R505" s="65"/>
      <c r="S505" s="65"/>
      <c r="AY505" s="26">
        <f>B505</f>
        <v>0</v>
      </c>
    </row>
    <row r="506" spans="1:51" s="1" customFormat="1" ht="75" customHeight="1">
      <c r="A506" s="119"/>
      <c r="B506" s="126"/>
      <c r="C506" s="129"/>
      <c r="D506" s="129"/>
      <c r="E506" s="116" t="str">
        <f>'Sua gia'!$H$1</f>
        <v>Kính dán 6.38 trắng trong</v>
      </c>
      <c r="F506" s="114"/>
      <c r="G506" s="114"/>
      <c r="H506" s="111"/>
      <c r="I506" s="114"/>
      <c r="J506" s="105"/>
      <c r="K506" s="105"/>
      <c r="L506" s="108"/>
      <c r="M506" s="21"/>
      <c r="O506" s="21"/>
      <c r="P506" s="21"/>
      <c r="Q506" s="163"/>
      <c r="R506" s="66"/>
      <c r="S506" s="66"/>
      <c r="T506" s="21"/>
      <c r="U506" s="21"/>
      <c r="V506" s="21"/>
      <c r="W506" s="21"/>
      <c r="X506" s="21"/>
      <c r="Y506" s="21"/>
      <c r="Z506" s="21"/>
      <c r="AA506" s="21"/>
      <c r="AB506" s="21"/>
      <c r="AY506" s="26">
        <f>B505</f>
        <v>0</v>
      </c>
    </row>
    <row r="507" spans="1:51" s="1" customFormat="1" ht="33" customHeight="1" thickBot="1">
      <c r="A507" s="120"/>
      <c r="B507" s="127"/>
      <c r="C507" s="27">
        <f>VLOOKUP(A505,'Sua gia'!$A$7:$D$939,4,0)</f>
        <v>0</v>
      </c>
      <c r="D507" s="27" t="str">
        <f>'Sua gia'!$E$1</f>
        <v>Xingfa</v>
      </c>
      <c r="E507" s="117"/>
      <c r="F507" s="115"/>
      <c r="G507" s="115"/>
      <c r="H507" s="112"/>
      <c r="I507" s="115"/>
      <c r="J507" s="106"/>
      <c r="K507" s="106"/>
      <c r="L507" s="109"/>
      <c r="Q507" s="163"/>
      <c r="R507" s="7"/>
      <c r="S507" s="67"/>
      <c r="AY507" s="26">
        <f>B505</f>
        <v>0</v>
      </c>
    </row>
    <row r="508" spans="1:51" s="26" customFormat="1" ht="108" customHeight="1">
      <c r="A508" s="118">
        <v>167</v>
      </c>
      <c r="B508" s="125">
        <f>VLOOKUP(A508,'Sua gia'!$A$7:$C$569,3,0)</f>
        <v>0</v>
      </c>
      <c r="C508" s="128"/>
      <c r="D508" s="128"/>
      <c r="E508" s="25" t="s">
        <v>46</v>
      </c>
      <c r="F508" s="113">
        <f>VLOOKUP(A508,'Sua gia'!$A$7:$I$569,5,0)</f>
        <v>0</v>
      </c>
      <c r="G508" s="113">
        <f>VLOOKUP(A508,'Sua gia'!$A$7:$I$569,6,0)</f>
        <v>0</v>
      </c>
      <c r="H508" s="110">
        <f>F508*G508/1000000</f>
        <v>0</v>
      </c>
      <c r="I508" s="113">
        <f>VLOOKUP(A508,'Sua gia'!$A$7:$I$569,8,0)</f>
        <v>0</v>
      </c>
      <c r="J508" s="104">
        <f>VLOOKUP(A508,'Sua gia'!$A$7:$I$569,9,0)*(1+'Sua gia'!$E$2/100)</f>
        <v>0</v>
      </c>
      <c r="K508" s="104">
        <f>Q508*($N$8+$R$6/100)</f>
        <v>0</v>
      </c>
      <c r="L508" s="107">
        <f>(H508*J508+K508)*I508</f>
        <v>0</v>
      </c>
      <c r="Q508" s="163"/>
      <c r="R508" s="65"/>
      <c r="S508" s="65"/>
      <c r="AY508" s="26">
        <f>B508</f>
        <v>0</v>
      </c>
    </row>
    <row r="509" spans="1:51" s="1" customFormat="1" ht="75" customHeight="1">
      <c r="A509" s="119"/>
      <c r="B509" s="126"/>
      <c r="C509" s="129"/>
      <c r="D509" s="129"/>
      <c r="E509" s="116" t="str">
        <f>'Sua gia'!$H$1</f>
        <v>Kính dán 6.38 trắng trong</v>
      </c>
      <c r="F509" s="114"/>
      <c r="G509" s="114"/>
      <c r="H509" s="111"/>
      <c r="I509" s="114"/>
      <c r="J509" s="105"/>
      <c r="K509" s="105"/>
      <c r="L509" s="108"/>
      <c r="M509" s="21"/>
      <c r="O509" s="21"/>
      <c r="P509" s="21"/>
      <c r="Q509" s="163"/>
      <c r="R509" s="66"/>
      <c r="S509" s="66"/>
      <c r="T509" s="21"/>
      <c r="U509" s="21"/>
      <c r="V509" s="21"/>
      <c r="W509" s="21"/>
      <c r="X509" s="21"/>
      <c r="Y509" s="21"/>
      <c r="Z509" s="21"/>
      <c r="AA509" s="21"/>
      <c r="AB509" s="21"/>
      <c r="AY509" s="26">
        <f>B508</f>
        <v>0</v>
      </c>
    </row>
    <row r="510" spans="1:51" s="1" customFormat="1" ht="33" customHeight="1" thickBot="1">
      <c r="A510" s="120"/>
      <c r="B510" s="127"/>
      <c r="C510" s="27">
        <f>VLOOKUP(A508,'Sua gia'!$A$7:$D$939,4,0)</f>
        <v>0</v>
      </c>
      <c r="D510" s="27" t="str">
        <f>'Sua gia'!$E$1</f>
        <v>Xingfa</v>
      </c>
      <c r="E510" s="117"/>
      <c r="F510" s="115"/>
      <c r="G510" s="115"/>
      <c r="H510" s="112"/>
      <c r="I510" s="115"/>
      <c r="J510" s="106"/>
      <c r="K510" s="106"/>
      <c r="L510" s="109"/>
      <c r="Q510" s="163"/>
      <c r="R510" s="7"/>
      <c r="S510" s="7"/>
      <c r="AY510" s="26">
        <f>B508</f>
        <v>0</v>
      </c>
    </row>
    <row r="511" spans="1:51" s="26" customFormat="1" ht="108" customHeight="1">
      <c r="A511" s="118">
        <v>168</v>
      </c>
      <c r="B511" s="125">
        <f>VLOOKUP(A511,'Sua gia'!$A$7:$C$569,3,0)</f>
        <v>0</v>
      </c>
      <c r="C511" s="128"/>
      <c r="D511" s="128"/>
      <c r="E511" s="25" t="s">
        <v>44</v>
      </c>
      <c r="F511" s="113">
        <f>VLOOKUP(A511,'Sua gia'!$A$7:$I$569,5,0)</f>
        <v>0</v>
      </c>
      <c r="G511" s="113">
        <f>VLOOKUP(A511,'Sua gia'!$A$7:$I$569,6,0)</f>
        <v>0</v>
      </c>
      <c r="H511" s="110">
        <f>F511*G511/1000000</f>
        <v>0</v>
      </c>
      <c r="I511" s="113">
        <f>VLOOKUP(A511,'Sua gia'!$A$7:$I$569,8,0)</f>
        <v>0</v>
      </c>
      <c r="J511" s="104">
        <f>VLOOKUP(A511,'Sua gia'!$A$7:$I$569,9,0)*(1+'Sua gia'!$E$2/100)</f>
        <v>0</v>
      </c>
      <c r="K511" s="104">
        <f>Q511*($N$8+$R$6/100)</f>
        <v>0</v>
      </c>
      <c r="L511" s="107">
        <f>(H511*J511+K511)*I511</f>
        <v>0</v>
      </c>
      <c r="P511"/>
      <c r="Q511" s="163"/>
      <c r="R511" s="65"/>
      <c r="S511" s="65"/>
      <c r="AY511" s="26">
        <f>B511</f>
        <v>0</v>
      </c>
    </row>
    <row r="512" spans="1:51" s="1" customFormat="1" ht="75" customHeight="1">
      <c r="A512" s="119"/>
      <c r="B512" s="126"/>
      <c r="C512" s="129"/>
      <c r="D512" s="129"/>
      <c r="E512" s="116" t="str">
        <f>'Sua gia'!$H$1</f>
        <v>Kính dán 6.38 trắng trong</v>
      </c>
      <c r="F512" s="114"/>
      <c r="G512" s="114"/>
      <c r="H512" s="111"/>
      <c r="I512" s="114"/>
      <c r="J512" s="105"/>
      <c r="K512" s="105"/>
      <c r="L512" s="108"/>
      <c r="M512" s="21"/>
      <c r="O512"/>
      <c r="P512" s="21"/>
      <c r="Q512" s="163"/>
      <c r="R512" s="66"/>
      <c r="S512" s="66"/>
      <c r="T512" s="21"/>
      <c r="U512" s="21"/>
      <c r="V512" s="21"/>
      <c r="W512" s="21"/>
      <c r="X512" s="21"/>
      <c r="Y512" s="21"/>
      <c r="Z512" s="21"/>
      <c r="AA512" s="21"/>
      <c r="AB512" s="21"/>
      <c r="AY512" s="26">
        <f>B511</f>
        <v>0</v>
      </c>
    </row>
    <row r="513" spans="1:51" s="1" customFormat="1" ht="33" customHeight="1" thickBot="1">
      <c r="A513" s="120"/>
      <c r="B513" s="127"/>
      <c r="C513" s="27">
        <f>VLOOKUP(A511,'Sua gia'!$A$7:$D$939,4,0)</f>
        <v>0</v>
      </c>
      <c r="D513" s="27" t="str">
        <f>'Sua gia'!$E$1</f>
        <v>Xingfa</v>
      </c>
      <c r="E513" s="117"/>
      <c r="F513" s="115"/>
      <c r="G513" s="115"/>
      <c r="H513" s="112"/>
      <c r="I513" s="115"/>
      <c r="J513" s="106"/>
      <c r="K513" s="106"/>
      <c r="L513" s="109"/>
      <c r="Q513" s="163"/>
      <c r="R513" s="7"/>
      <c r="S513" s="7"/>
      <c r="AY513" s="26">
        <f>B511</f>
        <v>0</v>
      </c>
    </row>
    <row r="514" spans="1:51" s="26" customFormat="1" ht="108" customHeight="1">
      <c r="A514" s="118">
        <v>169</v>
      </c>
      <c r="B514" s="125">
        <f>VLOOKUP(A514,'Sua gia'!$A$7:$C$569,3,0)</f>
        <v>0</v>
      </c>
      <c r="C514" s="128"/>
      <c r="D514" s="128"/>
      <c r="E514" s="25" t="s">
        <v>45</v>
      </c>
      <c r="F514" s="113">
        <f>VLOOKUP(A514,'Sua gia'!$A$7:$I$569,5,0)</f>
        <v>0</v>
      </c>
      <c r="G514" s="113">
        <f>VLOOKUP(A514,'Sua gia'!$A$7:$I$569,6,0)</f>
        <v>0</v>
      </c>
      <c r="H514" s="110">
        <f>F514*G514/1000000</f>
        <v>0</v>
      </c>
      <c r="I514" s="113">
        <f>VLOOKUP(A514,'Sua gia'!$A$7:$I$569,8,0)</f>
        <v>0</v>
      </c>
      <c r="J514" s="104">
        <f>VLOOKUP(A514,'Sua gia'!$A$7:$I$569,9,0)*(1+'Sua gia'!$E$2/100)</f>
        <v>0</v>
      </c>
      <c r="K514" s="104">
        <f>Q514*($N$8+$R$6/100)</f>
        <v>0</v>
      </c>
      <c r="L514" s="107">
        <f>(H514*J514+K514)*I514</f>
        <v>0</v>
      </c>
      <c r="P514"/>
      <c r="Q514" s="163"/>
      <c r="R514" s="65"/>
      <c r="S514" s="65"/>
      <c r="AY514" s="26">
        <f>B514</f>
        <v>0</v>
      </c>
    </row>
    <row r="515" spans="1:51" s="1" customFormat="1" ht="75" customHeight="1">
      <c r="A515" s="119"/>
      <c r="B515" s="126"/>
      <c r="C515" s="129"/>
      <c r="D515" s="129"/>
      <c r="E515" s="116" t="str">
        <f>'Sua gia'!$H$1</f>
        <v>Kính dán 6.38 trắng trong</v>
      </c>
      <c r="F515" s="114"/>
      <c r="G515" s="114"/>
      <c r="H515" s="111"/>
      <c r="I515" s="114"/>
      <c r="J515" s="105"/>
      <c r="K515" s="105"/>
      <c r="L515" s="108"/>
      <c r="M515" s="21"/>
      <c r="O515" s="21"/>
      <c r="P515" s="21"/>
      <c r="Q515" s="163"/>
      <c r="R515" s="66"/>
      <c r="S515" s="66"/>
      <c r="T515" s="21"/>
      <c r="U515" s="21"/>
      <c r="V515" s="21"/>
      <c r="W515" s="21"/>
      <c r="X515" s="21"/>
      <c r="Y515" s="21"/>
      <c r="Z515" s="21"/>
      <c r="AA515" s="21"/>
      <c r="AB515" s="21"/>
      <c r="AY515" s="26">
        <f>B514</f>
        <v>0</v>
      </c>
    </row>
    <row r="516" spans="1:51" s="1" customFormat="1" ht="33" customHeight="1" thickBot="1">
      <c r="A516" s="120"/>
      <c r="B516" s="127"/>
      <c r="C516" s="27">
        <f>VLOOKUP(A514,'Sua gia'!$A$7:$D$939,4,0)</f>
        <v>0</v>
      </c>
      <c r="D516" s="27" t="str">
        <f>'Sua gia'!$E$1</f>
        <v>Xingfa</v>
      </c>
      <c r="E516" s="117"/>
      <c r="F516" s="115"/>
      <c r="G516" s="115"/>
      <c r="H516" s="112"/>
      <c r="I516" s="115"/>
      <c r="J516" s="106"/>
      <c r="K516" s="106"/>
      <c r="L516" s="109"/>
      <c r="Q516" s="163"/>
      <c r="R516" s="7"/>
      <c r="S516" s="7"/>
      <c r="AY516" s="26">
        <f>B514</f>
        <v>0</v>
      </c>
    </row>
    <row r="517" spans="1:51" s="26" customFormat="1" ht="108" customHeight="1">
      <c r="A517" s="118">
        <v>170</v>
      </c>
      <c r="B517" s="125">
        <f>VLOOKUP(A517,'Sua gia'!$A$7:$C$569,3,0)</f>
        <v>0</v>
      </c>
      <c r="C517" s="128"/>
      <c r="D517" s="128"/>
      <c r="E517" s="25" t="s">
        <v>44</v>
      </c>
      <c r="F517" s="113">
        <f>VLOOKUP(A517,'Sua gia'!$A$7:$I$569,5,0)</f>
        <v>0</v>
      </c>
      <c r="G517" s="113">
        <f>VLOOKUP(A517,'Sua gia'!$A$7:$I$569,6,0)</f>
        <v>0</v>
      </c>
      <c r="H517" s="110">
        <f>F517*G517/1000000</f>
        <v>0</v>
      </c>
      <c r="I517" s="113">
        <f>VLOOKUP(A517,'Sua gia'!$A$7:$I$569,8,0)</f>
        <v>0</v>
      </c>
      <c r="J517" s="104">
        <f>VLOOKUP(A517,'Sua gia'!$A$7:$I$569,9,0)*(1+'Sua gia'!$E$2/100)</f>
        <v>0</v>
      </c>
      <c r="K517" s="104">
        <f>Q517*($N$8+$R$6/100)</f>
        <v>0</v>
      </c>
      <c r="L517" s="107">
        <f>(H517*J517+K517)*I517</f>
        <v>0</v>
      </c>
      <c r="Q517" s="163"/>
      <c r="R517" s="65"/>
      <c r="S517" s="65"/>
      <c r="AY517" s="26">
        <f>B517</f>
        <v>0</v>
      </c>
    </row>
    <row r="518" spans="1:51" s="1" customFormat="1" ht="75" customHeight="1">
      <c r="A518" s="119"/>
      <c r="B518" s="126"/>
      <c r="C518" s="129"/>
      <c r="D518" s="129"/>
      <c r="E518" s="116" t="str">
        <f>'Sua gia'!$H$1</f>
        <v>Kính dán 6.38 trắng trong</v>
      </c>
      <c r="F518" s="114"/>
      <c r="G518" s="114"/>
      <c r="H518" s="111"/>
      <c r="I518" s="114"/>
      <c r="J518" s="105"/>
      <c r="K518" s="105"/>
      <c r="L518" s="108"/>
      <c r="M518" s="21"/>
      <c r="O518" s="21"/>
      <c r="P518" s="21"/>
      <c r="Q518" s="163"/>
      <c r="R518" s="66"/>
      <c r="S518" s="66"/>
      <c r="T518" s="21"/>
      <c r="U518" s="21"/>
      <c r="V518" s="21"/>
      <c r="W518" s="21"/>
      <c r="X518" s="21"/>
      <c r="Y518" s="21"/>
      <c r="Z518" s="21"/>
      <c r="AA518" s="21"/>
      <c r="AB518" s="21"/>
      <c r="AY518" s="26">
        <f>B517</f>
        <v>0</v>
      </c>
    </row>
    <row r="519" spans="1:51" s="1" customFormat="1" ht="33" customHeight="1" thickBot="1">
      <c r="A519" s="120"/>
      <c r="B519" s="127"/>
      <c r="C519" s="27">
        <f>VLOOKUP(A517,'Sua gia'!$A$7:$D$939,4,0)</f>
        <v>0</v>
      </c>
      <c r="D519" s="27" t="str">
        <f>'Sua gia'!$E$1</f>
        <v>Xingfa</v>
      </c>
      <c r="E519" s="117"/>
      <c r="F519" s="115"/>
      <c r="G519" s="115"/>
      <c r="H519" s="112"/>
      <c r="I519" s="115"/>
      <c r="J519" s="106"/>
      <c r="K519" s="106"/>
      <c r="L519" s="109"/>
      <c r="Q519" s="163"/>
      <c r="R519" s="7"/>
      <c r="S519" s="7"/>
      <c r="AY519" s="26">
        <f>B517</f>
        <v>0</v>
      </c>
    </row>
    <row r="520" spans="1:51" s="26" customFormat="1" ht="108" customHeight="1">
      <c r="A520" s="118">
        <v>171</v>
      </c>
      <c r="B520" s="125">
        <f>VLOOKUP(A520,'Sua gia'!$A$7:$C$569,3,0)</f>
        <v>0</v>
      </c>
      <c r="C520" s="128"/>
      <c r="D520" s="128"/>
      <c r="E520" s="25" t="s">
        <v>44</v>
      </c>
      <c r="F520" s="113">
        <f>VLOOKUP(A520,'Sua gia'!$A$7:$I$569,5,0)</f>
        <v>0</v>
      </c>
      <c r="G520" s="113">
        <f>VLOOKUP(A520,'Sua gia'!$A$7:$I$569,6,0)</f>
        <v>0</v>
      </c>
      <c r="H520" s="110">
        <f>F520*G520/1000000</f>
        <v>0</v>
      </c>
      <c r="I520" s="113">
        <f>VLOOKUP(A520,'Sua gia'!$A$7:$I$569,8,0)</f>
        <v>0</v>
      </c>
      <c r="J520" s="104">
        <f>VLOOKUP(A520,'Sua gia'!$A$7:$I$569,9,0)*(1+'Sua gia'!$E$2/100)</f>
        <v>0</v>
      </c>
      <c r="K520" s="104">
        <f>Q520*($N$8+$R$6/100)</f>
        <v>0</v>
      </c>
      <c r="L520" s="107">
        <f>(H520*J520+K520)*I520</f>
        <v>0</v>
      </c>
      <c r="Q520" s="163"/>
      <c r="R520" s="65"/>
      <c r="S520" s="65"/>
      <c r="AY520" s="26">
        <f>B520</f>
        <v>0</v>
      </c>
    </row>
    <row r="521" spans="1:51" s="1" customFormat="1" ht="75" customHeight="1">
      <c r="A521" s="119"/>
      <c r="B521" s="126"/>
      <c r="C521" s="129"/>
      <c r="D521" s="129"/>
      <c r="E521" s="116" t="str">
        <f>'Sua gia'!$H$1</f>
        <v>Kính dán 6.38 trắng trong</v>
      </c>
      <c r="F521" s="114"/>
      <c r="G521" s="114"/>
      <c r="H521" s="111"/>
      <c r="I521" s="114"/>
      <c r="J521" s="105"/>
      <c r="K521" s="105"/>
      <c r="L521" s="108"/>
      <c r="M521" s="21"/>
      <c r="O521" s="21"/>
      <c r="P521" s="21"/>
      <c r="Q521" s="163"/>
      <c r="R521" s="66"/>
      <c r="S521" s="66"/>
      <c r="T521" s="21"/>
      <c r="U521" s="21"/>
      <c r="V521" s="21"/>
      <c r="W521" s="21"/>
      <c r="X521" s="21"/>
      <c r="Y521" s="21"/>
      <c r="Z521" s="21"/>
      <c r="AA521" s="21"/>
      <c r="AB521" s="21"/>
      <c r="AY521" s="26">
        <f>B520</f>
        <v>0</v>
      </c>
    </row>
    <row r="522" spans="1:51" s="1" customFormat="1" ht="33" customHeight="1" thickBot="1">
      <c r="A522" s="120"/>
      <c r="B522" s="127"/>
      <c r="C522" s="27">
        <f>VLOOKUP(A520,'Sua gia'!$A$7:$D$939,4,0)</f>
        <v>0</v>
      </c>
      <c r="D522" s="27" t="str">
        <f>'Sua gia'!$E$1</f>
        <v>Xingfa</v>
      </c>
      <c r="E522" s="117"/>
      <c r="F522" s="115"/>
      <c r="G522" s="115"/>
      <c r="H522" s="112"/>
      <c r="I522" s="115"/>
      <c r="J522" s="106"/>
      <c r="K522" s="106"/>
      <c r="L522" s="109"/>
      <c r="Q522" s="163"/>
      <c r="R522" s="7"/>
      <c r="S522" s="7"/>
      <c r="AY522" s="26">
        <f>B520</f>
        <v>0</v>
      </c>
    </row>
    <row r="523" spans="1:51" s="26" customFormat="1" ht="108" customHeight="1">
      <c r="A523" s="118">
        <v>172</v>
      </c>
      <c r="B523" s="125">
        <f>VLOOKUP(A523,'Sua gia'!$A$7:$C$569,3,0)</f>
        <v>0</v>
      </c>
      <c r="C523" s="128"/>
      <c r="D523" s="128"/>
      <c r="E523" s="25" t="s">
        <v>45</v>
      </c>
      <c r="F523" s="113">
        <f>VLOOKUP(A523,'Sua gia'!$A$7:$I$569,5,0)</f>
        <v>0</v>
      </c>
      <c r="G523" s="113">
        <f>VLOOKUP(A523,'Sua gia'!$A$7:$I$569,6,0)</f>
        <v>0</v>
      </c>
      <c r="H523" s="110">
        <f>F523*G523/1000000</f>
        <v>0</v>
      </c>
      <c r="I523" s="113">
        <f>VLOOKUP(A523,'Sua gia'!$A$7:$I$569,8,0)</f>
        <v>0</v>
      </c>
      <c r="J523" s="104">
        <f>VLOOKUP(A523,'Sua gia'!$A$7:$I$569,9,0)*(1+'Sua gia'!$E$2/100)</f>
        <v>0</v>
      </c>
      <c r="K523" s="104">
        <f>Q523*($N$8+$R$6/100)</f>
        <v>0</v>
      </c>
      <c r="L523" s="107">
        <f>(H523*J523+K523)*I523</f>
        <v>0</v>
      </c>
      <c r="Q523" s="163"/>
      <c r="R523" s="67"/>
      <c r="S523" s="65"/>
      <c r="AY523" s="26">
        <f>B523</f>
        <v>0</v>
      </c>
    </row>
    <row r="524" spans="1:51" s="1" customFormat="1" ht="75" customHeight="1">
      <c r="A524" s="119"/>
      <c r="B524" s="126"/>
      <c r="C524" s="129"/>
      <c r="D524" s="129"/>
      <c r="E524" s="116" t="str">
        <f>'Sua gia'!$H$1</f>
        <v>Kính dán 6.38 trắng trong</v>
      </c>
      <c r="F524" s="114"/>
      <c r="G524" s="114"/>
      <c r="H524" s="111"/>
      <c r="I524" s="114"/>
      <c r="J524" s="105"/>
      <c r="K524" s="105"/>
      <c r="L524" s="108"/>
      <c r="M524" s="21"/>
      <c r="O524" s="21"/>
      <c r="P524" s="21"/>
      <c r="Q524" s="163"/>
      <c r="R524" s="66"/>
      <c r="S524" s="66"/>
      <c r="T524" s="21"/>
      <c r="U524" s="21"/>
      <c r="V524" s="21"/>
      <c r="W524" s="21"/>
      <c r="X524" s="21"/>
      <c r="Y524" s="21"/>
      <c r="Z524" s="21"/>
      <c r="AA524" s="21"/>
      <c r="AB524" s="21"/>
      <c r="AY524" s="26">
        <f>B523</f>
        <v>0</v>
      </c>
    </row>
    <row r="525" spans="1:51" s="1" customFormat="1" ht="33" customHeight="1" thickBot="1">
      <c r="A525" s="120"/>
      <c r="B525" s="127"/>
      <c r="C525" s="27">
        <f>VLOOKUP(A523,'Sua gia'!$A$7:$D$939,4,0)</f>
        <v>0</v>
      </c>
      <c r="D525" s="27" t="str">
        <f>'Sua gia'!$E$1</f>
        <v>Xingfa</v>
      </c>
      <c r="E525" s="117"/>
      <c r="F525" s="115"/>
      <c r="G525" s="115"/>
      <c r="H525" s="112"/>
      <c r="I525" s="115"/>
      <c r="J525" s="106"/>
      <c r="K525" s="106"/>
      <c r="L525" s="109"/>
      <c r="Q525" s="163"/>
      <c r="R525" s="7"/>
      <c r="S525" s="7"/>
      <c r="AY525" s="26">
        <f>B523</f>
        <v>0</v>
      </c>
    </row>
    <row r="526" spans="1:51" s="26" customFormat="1" ht="108" customHeight="1">
      <c r="A526" s="118">
        <v>173</v>
      </c>
      <c r="B526" s="125">
        <f>VLOOKUP(A526,'Sua gia'!$A$7:$C$569,3,0)</f>
        <v>0</v>
      </c>
      <c r="C526" s="128"/>
      <c r="D526" s="128"/>
      <c r="E526" s="25" t="s">
        <v>46</v>
      </c>
      <c r="F526" s="113">
        <f>VLOOKUP(A526,'Sua gia'!$A$7:$I$569,5,0)</f>
        <v>0</v>
      </c>
      <c r="G526" s="113">
        <f>VLOOKUP(A526,'Sua gia'!$A$7:$I$569,6,0)</f>
        <v>0</v>
      </c>
      <c r="H526" s="110">
        <f>F526*G526/1000000</f>
        <v>0</v>
      </c>
      <c r="I526" s="113">
        <f>VLOOKUP(A526,'Sua gia'!$A$7:$I$569,8,0)</f>
        <v>0</v>
      </c>
      <c r="J526" s="104">
        <f>VLOOKUP(A526,'Sua gia'!$A$7:$I$569,9,0)*(1+'Sua gia'!$E$2/100)</f>
        <v>0</v>
      </c>
      <c r="K526" s="104">
        <f>Q526*($N$8+$R$6/100)</f>
        <v>0</v>
      </c>
      <c r="L526" s="107">
        <f>(H526*J526+K526)*I526</f>
        <v>0</v>
      </c>
      <c r="Q526" s="163"/>
      <c r="R526" s="65"/>
      <c r="S526" s="65"/>
      <c r="AY526" s="26">
        <f>B526</f>
        <v>0</v>
      </c>
    </row>
    <row r="527" spans="1:51" s="1" customFormat="1" ht="75" customHeight="1">
      <c r="A527" s="119"/>
      <c r="B527" s="126"/>
      <c r="C527" s="129"/>
      <c r="D527" s="129"/>
      <c r="E527" s="116" t="str">
        <f>'Sua gia'!$H$1</f>
        <v>Kính dán 6.38 trắng trong</v>
      </c>
      <c r="F527" s="114"/>
      <c r="G527" s="114"/>
      <c r="H527" s="111"/>
      <c r="I527" s="114"/>
      <c r="J527" s="105"/>
      <c r="K527" s="105"/>
      <c r="L527" s="108"/>
      <c r="M527" s="21"/>
      <c r="O527"/>
      <c r="P527" s="21"/>
      <c r="Q527" s="163"/>
      <c r="R527" s="66"/>
      <c r="S527" s="66"/>
      <c r="T527" s="21"/>
      <c r="U527" s="21"/>
      <c r="V527" s="21"/>
      <c r="W527" s="21"/>
      <c r="X527" s="21"/>
      <c r="Y527" s="21"/>
      <c r="Z527" s="21"/>
      <c r="AA527" s="21"/>
      <c r="AB527" s="21"/>
      <c r="AY527" s="26">
        <f>B526</f>
        <v>0</v>
      </c>
    </row>
    <row r="528" spans="1:51" s="1" customFormat="1" ht="33" customHeight="1" thickBot="1">
      <c r="A528" s="120"/>
      <c r="B528" s="127"/>
      <c r="C528" s="27">
        <f>VLOOKUP(A526,'Sua gia'!$A$7:$D$939,4,0)</f>
        <v>0</v>
      </c>
      <c r="D528" s="27" t="str">
        <f>'Sua gia'!$E$1</f>
        <v>Xingfa</v>
      </c>
      <c r="E528" s="117"/>
      <c r="F528" s="115"/>
      <c r="G528" s="115"/>
      <c r="H528" s="112"/>
      <c r="I528" s="115"/>
      <c r="J528" s="106"/>
      <c r="K528" s="106"/>
      <c r="L528" s="109"/>
      <c r="Q528" s="163"/>
      <c r="R528" s="7"/>
      <c r="S528" s="7"/>
      <c r="AY528" s="26">
        <f>B526</f>
        <v>0</v>
      </c>
    </row>
    <row r="529" spans="1:51" s="26" customFormat="1" ht="108" customHeight="1">
      <c r="A529" s="118">
        <v>174</v>
      </c>
      <c r="B529" s="125">
        <f>VLOOKUP(A529,'Sua gia'!$A$7:$C$569,3,0)</f>
        <v>0</v>
      </c>
      <c r="C529" s="128"/>
      <c r="D529" s="128"/>
      <c r="E529" s="25" t="s">
        <v>45</v>
      </c>
      <c r="F529" s="113">
        <f>VLOOKUP(A529,'Sua gia'!$A$7:$I$569,5,0)</f>
        <v>0</v>
      </c>
      <c r="G529" s="113">
        <f>VLOOKUP(A529,'Sua gia'!$A$7:$I$569,6,0)</f>
        <v>0</v>
      </c>
      <c r="H529" s="110">
        <f>F529*G529/1000000</f>
        <v>0</v>
      </c>
      <c r="I529" s="113">
        <f>VLOOKUP(A529,'Sua gia'!$A$7:$I$569,8,0)</f>
        <v>0</v>
      </c>
      <c r="J529" s="104">
        <f>VLOOKUP(A529,'Sua gia'!$A$7:$I$569,9,0)*(1+'Sua gia'!$E$2/100)</f>
        <v>0</v>
      </c>
      <c r="K529" s="104">
        <f>Q529*($N$8+$R$6/100)</f>
        <v>0</v>
      </c>
      <c r="L529" s="107">
        <f>(H529*J529+K529)*I529</f>
        <v>0</v>
      </c>
      <c r="Q529" s="163"/>
      <c r="R529" s="67"/>
      <c r="S529" s="65"/>
      <c r="AY529" s="26">
        <f>B529</f>
        <v>0</v>
      </c>
    </row>
    <row r="530" spans="1:51" s="1" customFormat="1" ht="75" customHeight="1">
      <c r="A530" s="119"/>
      <c r="B530" s="126"/>
      <c r="C530" s="129"/>
      <c r="D530" s="129"/>
      <c r="E530" s="116" t="str">
        <f>'Sua gia'!$H$1</f>
        <v>Kính dán 6.38 trắng trong</v>
      </c>
      <c r="F530" s="114"/>
      <c r="G530" s="114"/>
      <c r="H530" s="111"/>
      <c r="I530" s="114"/>
      <c r="J530" s="105"/>
      <c r="K530" s="105"/>
      <c r="L530" s="108"/>
      <c r="M530" s="21"/>
      <c r="O530" s="21"/>
      <c r="P530" s="21"/>
      <c r="Q530" s="163"/>
      <c r="R530" s="66"/>
      <c r="S530" s="66"/>
      <c r="T530" s="21"/>
      <c r="U530" s="21"/>
      <c r="V530" s="21"/>
      <c r="W530" s="21"/>
      <c r="X530" s="21"/>
      <c r="Y530" s="21"/>
      <c r="Z530" s="21"/>
      <c r="AA530" s="21"/>
      <c r="AB530" s="21"/>
      <c r="AY530" s="26">
        <f>B529</f>
        <v>0</v>
      </c>
    </row>
    <row r="531" spans="1:51" s="1" customFormat="1" ht="33" customHeight="1" thickBot="1">
      <c r="A531" s="120"/>
      <c r="B531" s="127"/>
      <c r="C531" s="27">
        <f>VLOOKUP(A529,'Sua gia'!$A$7:$D$939,4,0)</f>
        <v>0</v>
      </c>
      <c r="D531" s="27" t="str">
        <f>'Sua gia'!$E$1</f>
        <v>Xingfa</v>
      </c>
      <c r="E531" s="117"/>
      <c r="F531" s="115"/>
      <c r="G531" s="115"/>
      <c r="H531" s="112"/>
      <c r="I531" s="115"/>
      <c r="J531" s="106"/>
      <c r="K531" s="106"/>
      <c r="L531" s="109"/>
      <c r="Q531" s="163"/>
      <c r="R531" s="7"/>
      <c r="S531" s="7"/>
      <c r="AY531" s="26">
        <f>B529</f>
        <v>0</v>
      </c>
    </row>
    <row r="532" spans="1:51" s="26" customFormat="1" ht="108" customHeight="1">
      <c r="A532" s="118">
        <v>175</v>
      </c>
      <c r="B532" s="125">
        <f>VLOOKUP(A532,'Sua gia'!$A$7:$C$569,3,0)</f>
        <v>0</v>
      </c>
      <c r="C532" s="128"/>
      <c r="D532" s="128"/>
      <c r="E532" s="25" t="s">
        <v>45</v>
      </c>
      <c r="F532" s="113">
        <f>VLOOKUP(A532,'Sua gia'!$A$7:$I$569,5,0)</f>
        <v>0</v>
      </c>
      <c r="G532" s="113">
        <f>VLOOKUP(A532,'Sua gia'!$A$7:$I$569,6,0)</f>
        <v>0</v>
      </c>
      <c r="H532" s="110">
        <f>F532*G532/1000000</f>
        <v>0</v>
      </c>
      <c r="I532" s="113">
        <f>VLOOKUP(A532,'Sua gia'!$A$7:$I$569,8,0)</f>
        <v>0</v>
      </c>
      <c r="J532" s="104">
        <f>VLOOKUP(A532,'Sua gia'!$A$7:$I$569,9,0)*(1+'Sua gia'!$E$2/100)</f>
        <v>0</v>
      </c>
      <c r="K532" s="104">
        <f>Q532*($N$8+$R$6/100)</f>
        <v>0</v>
      </c>
      <c r="L532" s="107">
        <f>(H532*J532+K532)*I532</f>
        <v>0</v>
      </c>
      <c r="Q532" s="163"/>
      <c r="R532" s="65"/>
      <c r="S532" s="65"/>
      <c r="AY532" s="26">
        <f>B532</f>
        <v>0</v>
      </c>
    </row>
    <row r="533" spans="1:51" s="1" customFormat="1" ht="75" customHeight="1">
      <c r="A533" s="119"/>
      <c r="B533" s="126"/>
      <c r="C533" s="129"/>
      <c r="D533" s="129"/>
      <c r="E533" s="116" t="str">
        <f>'Sua gia'!$H$1</f>
        <v>Kính dán 6.38 trắng trong</v>
      </c>
      <c r="F533" s="114"/>
      <c r="G533" s="114"/>
      <c r="H533" s="111"/>
      <c r="I533" s="114"/>
      <c r="J533" s="105"/>
      <c r="K533" s="105"/>
      <c r="L533" s="108"/>
      <c r="M533" s="21"/>
      <c r="O533" s="21"/>
      <c r="P533" s="21"/>
      <c r="Q533" s="163"/>
      <c r="R533" s="66"/>
      <c r="S533" s="66"/>
      <c r="T533" s="21"/>
      <c r="U533" s="21"/>
      <c r="V533" s="21"/>
      <c r="W533" s="21"/>
      <c r="X533" s="21"/>
      <c r="Y533" s="21"/>
      <c r="Z533" s="21"/>
      <c r="AA533" s="21"/>
      <c r="AB533" s="21"/>
      <c r="AY533" s="26">
        <f>B532</f>
        <v>0</v>
      </c>
    </row>
    <row r="534" spans="1:51" s="1" customFormat="1" ht="33" customHeight="1" thickBot="1">
      <c r="A534" s="120"/>
      <c r="B534" s="127"/>
      <c r="C534" s="27">
        <f>VLOOKUP(A532,'Sua gia'!$A$7:$D$939,4,0)</f>
        <v>0</v>
      </c>
      <c r="D534" s="27" t="str">
        <f>'Sua gia'!$E$1</f>
        <v>Xingfa</v>
      </c>
      <c r="E534" s="117"/>
      <c r="F534" s="115"/>
      <c r="G534" s="115"/>
      <c r="H534" s="112"/>
      <c r="I534" s="115"/>
      <c r="J534" s="106"/>
      <c r="K534" s="106"/>
      <c r="L534" s="109"/>
      <c r="Q534" s="163"/>
      <c r="R534" s="7"/>
      <c r="S534" s="7"/>
      <c r="AY534" s="26">
        <f>B532</f>
        <v>0</v>
      </c>
    </row>
    <row r="535" spans="1:51" s="26" customFormat="1" ht="108" customHeight="1">
      <c r="A535" s="118">
        <v>176</v>
      </c>
      <c r="B535" s="125">
        <f>VLOOKUP(A535,'Sua gia'!$A$7:$C$569,3,0)</f>
        <v>0</v>
      </c>
      <c r="C535" s="128"/>
      <c r="D535" s="128"/>
      <c r="E535" s="25" t="s">
        <v>44</v>
      </c>
      <c r="F535" s="113">
        <f>VLOOKUP(A535,'Sua gia'!$A$7:$I$569,5,0)</f>
        <v>0</v>
      </c>
      <c r="G535" s="113">
        <f>VLOOKUP(A535,'Sua gia'!$A$7:$I$569,6,0)</f>
        <v>0</v>
      </c>
      <c r="H535" s="110">
        <f>F535*G535/1000000</f>
        <v>0</v>
      </c>
      <c r="I535" s="113">
        <f>VLOOKUP(A535,'Sua gia'!$A$7:$I$569,8,0)</f>
        <v>0</v>
      </c>
      <c r="J535" s="104">
        <f>VLOOKUP(A535,'Sua gia'!$A$7:$I$569,9,0)*(1+'Sua gia'!$E$2/100)</f>
        <v>0</v>
      </c>
      <c r="K535" s="104">
        <f>Q535*($N$8+$R$6/100)</f>
        <v>0</v>
      </c>
      <c r="L535" s="107">
        <f>(H535*J535+K535)*I535</f>
        <v>0</v>
      </c>
      <c r="Q535" s="163"/>
      <c r="R535" s="65"/>
      <c r="S535" s="65"/>
      <c r="AY535" s="26">
        <f>B535</f>
        <v>0</v>
      </c>
    </row>
    <row r="536" spans="1:51" s="1" customFormat="1" ht="75" customHeight="1">
      <c r="A536" s="119"/>
      <c r="B536" s="126"/>
      <c r="C536" s="129"/>
      <c r="D536" s="129"/>
      <c r="E536" s="116" t="str">
        <f>'Sua gia'!$H$1</f>
        <v>Kính dán 6.38 trắng trong</v>
      </c>
      <c r="F536" s="114"/>
      <c r="G536" s="114"/>
      <c r="H536" s="111"/>
      <c r="I536" s="114"/>
      <c r="J536" s="105"/>
      <c r="K536" s="105"/>
      <c r="L536" s="108"/>
      <c r="M536" s="21"/>
      <c r="O536" s="21"/>
      <c r="P536" s="21"/>
      <c r="Q536" s="163"/>
      <c r="R536" s="66"/>
      <c r="S536" s="66"/>
      <c r="T536" s="21"/>
      <c r="U536" s="21"/>
      <c r="V536" s="21"/>
      <c r="W536" s="21"/>
      <c r="X536" s="21"/>
      <c r="Y536" s="21"/>
      <c r="Z536" s="21"/>
      <c r="AA536" s="21"/>
      <c r="AB536" s="21"/>
      <c r="AY536" s="26">
        <f>B535</f>
        <v>0</v>
      </c>
    </row>
    <row r="537" spans="1:51" s="1" customFormat="1" ht="33" customHeight="1" thickBot="1">
      <c r="A537" s="120"/>
      <c r="B537" s="127"/>
      <c r="C537" s="27">
        <f>VLOOKUP(A535,'Sua gia'!$A$7:$D$939,4,0)</f>
        <v>0</v>
      </c>
      <c r="D537" s="27" t="str">
        <f>'Sua gia'!$E$1</f>
        <v>Xingfa</v>
      </c>
      <c r="E537" s="117"/>
      <c r="F537" s="115"/>
      <c r="G537" s="115"/>
      <c r="H537" s="112"/>
      <c r="I537" s="115"/>
      <c r="J537" s="106"/>
      <c r="K537" s="106"/>
      <c r="L537" s="109"/>
      <c r="Q537" s="163"/>
      <c r="R537" s="7"/>
      <c r="S537" s="7"/>
      <c r="AY537" s="26">
        <f>B535</f>
        <v>0</v>
      </c>
    </row>
    <row r="538" spans="1:51" s="26" customFormat="1" ht="108" customHeight="1">
      <c r="A538" s="118">
        <v>177</v>
      </c>
      <c r="B538" s="125">
        <f>VLOOKUP(A538,'Sua gia'!$A$7:$C$569,3,0)</f>
        <v>0</v>
      </c>
      <c r="C538" s="128"/>
      <c r="D538" s="128"/>
      <c r="E538" s="25" t="s">
        <v>20</v>
      </c>
      <c r="F538" s="113">
        <f>VLOOKUP(A538,'Sua gia'!$A$7:$I$569,5,0)</f>
        <v>0</v>
      </c>
      <c r="G538" s="113">
        <f>VLOOKUP(A538,'Sua gia'!$A$7:$I$569,6,0)</f>
        <v>0</v>
      </c>
      <c r="H538" s="110">
        <f>F538*G538/1000000</f>
        <v>0</v>
      </c>
      <c r="I538" s="113">
        <f>VLOOKUP(A538,'Sua gia'!$A$7:$I$569,8,0)</f>
        <v>0</v>
      </c>
      <c r="J538" s="104">
        <f>VLOOKUP(A538,'Sua gia'!$A$7:$I$569,9,0)*(1+'Sua gia'!$E$2/100)</f>
        <v>0</v>
      </c>
      <c r="K538" s="104">
        <f>Q538*($N$8+$R$6/100)</f>
        <v>0</v>
      </c>
      <c r="L538" s="107">
        <f>(H538*J538+K538)*I538</f>
        <v>0</v>
      </c>
      <c r="Q538" s="163"/>
      <c r="R538" s="65"/>
      <c r="S538" s="65"/>
      <c r="AY538" s="26">
        <f>B538</f>
        <v>0</v>
      </c>
    </row>
    <row r="539" spans="1:51" s="1" customFormat="1" ht="75" customHeight="1">
      <c r="A539" s="119"/>
      <c r="B539" s="126"/>
      <c r="C539" s="129"/>
      <c r="D539" s="129"/>
      <c r="E539" s="116" t="str">
        <f>'Sua gia'!$H$1</f>
        <v>Kính dán 6.38 trắng trong</v>
      </c>
      <c r="F539" s="114"/>
      <c r="G539" s="114"/>
      <c r="H539" s="111"/>
      <c r="I539" s="114"/>
      <c r="J539" s="105"/>
      <c r="K539" s="105"/>
      <c r="L539" s="108"/>
      <c r="M539" s="21"/>
      <c r="O539" s="21"/>
      <c r="P539" s="21"/>
      <c r="Q539" s="163"/>
      <c r="R539" s="66"/>
      <c r="S539" s="66"/>
      <c r="T539" s="21"/>
      <c r="U539" s="21"/>
      <c r="V539" s="21"/>
      <c r="W539" s="21"/>
      <c r="X539" s="21"/>
      <c r="Y539" s="21"/>
      <c r="Z539" s="21"/>
      <c r="AA539" s="21"/>
      <c r="AB539" s="21"/>
      <c r="AY539" s="26">
        <f>B538</f>
        <v>0</v>
      </c>
    </row>
    <row r="540" spans="1:51" s="1" customFormat="1" ht="33" customHeight="1" thickBot="1">
      <c r="A540" s="120"/>
      <c r="B540" s="127"/>
      <c r="C540" s="27">
        <f>VLOOKUP(A538,'Sua gia'!$A$7:$D$939,4,0)</f>
        <v>0</v>
      </c>
      <c r="D540" s="27" t="str">
        <f>'Sua gia'!$E$1</f>
        <v>Xingfa</v>
      </c>
      <c r="E540" s="117"/>
      <c r="F540" s="115"/>
      <c r="G540" s="115"/>
      <c r="H540" s="112"/>
      <c r="I540" s="115"/>
      <c r="J540" s="106"/>
      <c r="K540" s="106"/>
      <c r="L540" s="109"/>
      <c r="Q540" s="163"/>
      <c r="R540" s="7"/>
      <c r="S540" s="67"/>
      <c r="AY540" s="26">
        <f>B538</f>
        <v>0</v>
      </c>
    </row>
    <row r="541" spans="1:51" s="26" customFormat="1" ht="108" customHeight="1">
      <c r="A541" s="118">
        <v>178</v>
      </c>
      <c r="B541" s="125">
        <f>VLOOKUP(A541,'Sua gia'!$A$7:$C$569,3,0)</f>
        <v>0</v>
      </c>
      <c r="C541" s="128"/>
      <c r="D541" s="128"/>
      <c r="E541" s="25" t="s">
        <v>46</v>
      </c>
      <c r="F541" s="113">
        <f>VLOOKUP(A541,'Sua gia'!$A$7:$I$569,5,0)</f>
        <v>0</v>
      </c>
      <c r="G541" s="113">
        <f>VLOOKUP(A541,'Sua gia'!$A$7:$I$569,6,0)</f>
        <v>0</v>
      </c>
      <c r="H541" s="110">
        <f>F541*G541/1000000</f>
        <v>0</v>
      </c>
      <c r="I541" s="113">
        <f>VLOOKUP(A541,'Sua gia'!$A$7:$I$569,8,0)</f>
        <v>0</v>
      </c>
      <c r="J541" s="104">
        <f>VLOOKUP(A541,'Sua gia'!$A$7:$I$569,9,0)*(1+'Sua gia'!$E$2/100)</f>
        <v>0</v>
      </c>
      <c r="K541" s="104">
        <f>Q541*($N$8+$R$6/100)</f>
        <v>0</v>
      </c>
      <c r="L541" s="107">
        <f>(H541*J541+K541)*I541</f>
        <v>0</v>
      </c>
      <c r="Q541" s="163"/>
      <c r="R541" s="65"/>
      <c r="S541" s="65"/>
      <c r="AY541" s="26">
        <f>B541</f>
        <v>0</v>
      </c>
    </row>
    <row r="542" spans="1:51" s="1" customFormat="1" ht="75" customHeight="1">
      <c r="A542" s="119"/>
      <c r="B542" s="126"/>
      <c r="C542" s="129"/>
      <c r="D542" s="129"/>
      <c r="E542" s="116" t="str">
        <f>'Sua gia'!$H$1</f>
        <v>Kính dán 6.38 trắng trong</v>
      </c>
      <c r="F542" s="114"/>
      <c r="G542" s="114"/>
      <c r="H542" s="111"/>
      <c r="I542" s="114"/>
      <c r="J542" s="105"/>
      <c r="K542" s="105"/>
      <c r="L542" s="108"/>
      <c r="M542" s="21"/>
      <c r="O542" s="21"/>
      <c r="P542" s="21"/>
      <c r="Q542" s="163"/>
      <c r="R542" s="66"/>
      <c r="S542" s="66"/>
      <c r="T542" s="21"/>
      <c r="U542" s="21"/>
      <c r="V542" s="21"/>
      <c r="W542" s="21"/>
      <c r="X542" s="21"/>
      <c r="Y542" s="21"/>
      <c r="Z542" s="21"/>
      <c r="AA542" s="21"/>
      <c r="AB542" s="21"/>
      <c r="AY542" s="26">
        <f>B541</f>
        <v>0</v>
      </c>
    </row>
    <row r="543" spans="1:51" s="1" customFormat="1" ht="33" customHeight="1" thickBot="1">
      <c r="A543" s="120"/>
      <c r="B543" s="127"/>
      <c r="C543" s="27">
        <f>VLOOKUP(A541,'Sua gia'!$A$7:$D$939,4,0)</f>
        <v>0</v>
      </c>
      <c r="D543" s="27" t="str">
        <f>'Sua gia'!$E$1</f>
        <v>Xingfa</v>
      </c>
      <c r="E543" s="117"/>
      <c r="F543" s="115"/>
      <c r="G543" s="115"/>
      <c r="H543" s="112"/>
      <c r="I543" s="115"/>
      <c r="J543" s="106"/>
      <c r="K543" s="106"/>
      <c r="L543" s="109"/>
      <c r="Q543" s="163"/>
      <c r="R543" s="7"/>
      <c r="S543" s="7"/>
      <c r="AY543" s="26">
        <f>B541</f>
        <v>0</v>
      </c>
    </row>
    <row r="544" spans="1:51" s="26" customFormat="1" ht="108" customHeight="1">
      <c r="A544" s="118">
        <v>179</v>
      </c>
      <c r="B544" s="125">
        <f>VLOOKUP(A544,'Sua gia'!$A$7:$C$569,3,0)</f>
        <v>0</v>
      </c>
      <c r="C544" s="128"/>
      <c r="D544" s="128"/>
      <c r="E544" s="25" t="s">
        <v>44</v>
      </c>
      <c r="F544" s="113">
        <f>VLOOKUP(A544,'Sua gia'!$A$7:$I$569,5,0)</f>
        <v>0</v>
      </c>
      <c r="G544" s="113">
        <f>VLOOKUP(A544,'Sua gia'!$A$7:$I$569,6,0)</f>
        <v>0</v>
      </c>
      <c r="H544" s="110">
        <f>F544*G544/1000000</f>
        <v>0</v>
      </c>
      <c r="I544" s="113">
        <f>VLOOKUP(A544,'Sua gia'!$A$7:$I$569,8,0)</f>
        <v>0</v>
      </c>
      <c r="J544" s="104">
        <f>VLOOKUP(A544,'Sua gia'!$A$7:$I$569,9,0)*(1+'Sua gia'!$E$2/100)</f>
        <v>0</v>
      </c>
      <c r="K544" s="104">
        <f>Q544*($N$8+$R$6/100)</f>
        <v>0</v>
      </c>
      <c r="L544" s="107">
        <f>(H544*J544+K544)*I544</f>
        <v>0</v>
      </c>
      <c r="P544"/>
      <c r="Q544" s="163"/>
      <c r="R544" s="65"/>
      <c r="S544" s="65"/>
      <c r="AY544" s="26">
        <f>B544</f>
        <v>0</v>
      </c>
    </row>
    <row r="545" spans="1:51" s="1" customFormat="1" ht="75" customHeight="1">
      <c r="A545" s="119"/>
      <c r="B545" s="126"/>
      <c r="C545" s="129"/>
      <c r="D545" s="129"/>
      <c r="E545" s="116" t="str">
        <f>'Sua gia'!$H$1</f>
        <v>Kính dán 6.38 trắng trong</v>
      </c>
      <c r="F545" s="114"/>
      <c r="G545" s="114"/>
      <c r="H545" s="111"/>
      <c r="I545" s="114"/>
      <c r="J545" s="105"/>
      <c r="K545" s="105"/>
      <c r="L545" s="108"/>
      <c r="M545" s="21"/>
      <c r="O545"/>
      <c r="P545" s="21"/>
      <c r="Q545" s="163"/>
      <c r="R545" s="66"/>
      <c r="S545" s="66"/>
      <c r="T545" s="21"/>
      <c r="U545" s="21"/>
      <c r="V545" s="21"/>
      <c r="W545" s="21"/>
      <c r="X545" s="21"/>
      <c r="Y545" s="21"/>
      <c r="Z545" s="21"/>
      <c r="AA545" s="21"/>
      <c r="AB545" s="21"/>
      <c r="AY545" s="26">
        <f>B544</f>
        <v>0</v>
      </c>
    </row>
    <row r="546" spans="1:51" s="1" customFormat="1" ht="33" customHeight="1" thickBot="1">
      <c r="A546" s="120"/>
      <c r="B546" s="127"/>
      <c r="C546" s="27">
        <f>VLOOKUP(A544,'Sua gia'!$A$7:$D$939,4,0)</f>
        <v>0</v>
      </c>
      <c r="D546" s="27" t="str">
        <f>'Sua gia'!$E$1</f>
        <v>Xingfa</v>
      </c>
      <c r="E546" s="117"/>
      <c r="F546" s="115"/>
      <c r="G546" s="115"/>
      <c r="H546" s="112"/>
      <c r="I546" s="115"/>
      <c r="J546" s="106"/>
      <c r="K546" s="106"/>
      <c r="L546" s="109"/>
      <c r="Q546" s="163"/>
      <c r="R546" s="7"/>
      <c r="S546" s="7"/>
      <c r="AY546" s="26">
        <f>B544</f>
        <v>0</v>
      </c>
    </row>
    <row r="547" spans="1:51" s="26" customFormat="1" ht="108" customHeight="1">
      <c r="A547" s="118">
        <v>180</v>
      </c>
      <c r="B547" s="125">
        <f>VLOOKUP(A547,'Sua gia'!$A$7:$C$569,3,0)</f>
        <v>0</v>
      </c>
      <c r="C547" s="128"/>
      <c r="D547" s="128"/>
      <c r="E547" s="25" t="s">
        <v>45</v>
      </c>
      <c r="F547" s="113">
        <f>VLOOKUP(A547,'Sua gia'!$A$7:$I$569,5,0)</f>
        <v>0</v>
      </c>
      <c r="G547" s="113">
        <f>VLOOKUP(A547,'Sua gia'!$A$7:$I$569,6,0)</f>
        <v>0</v>
      </c>
      <c r="H547" s="110">
        <f>F547*G547/1000000</f>
        <v>0</v>
      </c>
      <c r="I547" s="113">
        <f>VLOOKUP(A547,'Sua gia'!$A$7:$I$569,8,0)</f>
        <v>0</v>
      </c>
      <c r="J547" s="104">
        <f>VLOOKUP(A547,'Sua gia'!$A$7:$I$569,9,0)*(1+'Sua gia'!$E$2/100)</f>
        <v>0</v>
      </c>
      <c r="K547" s="104">
        <f>Q547*($N$8+$R$6/100)</f>
        <v>0</v>
      </c>
      <c r="L547" s="107">
        <f>(H547*J547+K547)*I547</f>
        <v>0</v>
      </c>
      <c r="P547"/>
      <c r="Q547" s="163"/>
      <c r="R547" s="65"/>
      <c r="S547" s="65"/>
      <c r="AY547" s="26">
        <f>B547</f>
        <v>0</v>
      </c>
    </row>
    <row r="548" spans="1:51" s="1" customFormat="1" ht="75" customHeight="1">
      <c r="A548" s="119"/>
      <c r="B548" s="126"/>
      <c r="C548" s="129"/>
      <c r="D548" s="129"/>
      <c r="E548" s="116" t="str">
        <f>'Sua gia'!$H$1</f>
        <v>Kính dán 6.38 trắng trong</v>
      </c>
      <c r="F548" s="114"/>
      <c r="G548" s="114"/>
      <c r="H548" s="111"/>
      <c r="I548" s="114"/>
      <c r="J548" s="105"/>
      <c r="K548" s="105"/>
      <c r="L548" s="108"/>
      <c r="M548" s="21"/>
      <c r="O548" s="21"/>
      <c r="P548" s="21"/>
      <c r="Q548" s="163"/>
      <c r="R548" s="66"/>
      <c r="S548" s="66"/>
      <c r="T548" s="21"/>
      <c r="U548" s="21"/>
      <c r="V548" s="21"/>
      <c r="W548" s="21"/>
      <c r="X548" s="21"/>
      <c r="Y548" s="21"/>
      <c r="Z548" s="21"/>
      <c r="AA548" s="21"/>
      <c r="AB548" s="21"/>
      <c r="AY548" s="26">
        <f>B547</f>
        <v>0</v>
      </c>
    </row>
    <row r="549" spans="1:51" s="1" customFormat="1" ht="33" customHeight="1" thickBot="1">
      <c r="A549" s="120"/>
      <c r="B549" s="127"/>
      <c r="C549" s="27">
        <f>VLOOKUP(A547,'Sua gia'!$A$7:$D$939,4,0)</f>
        <v>0</v>
      </c>
      <c r="D549" s="27" t="str">
        <f>'Sua gia'!$E$1</f>
        <v>Xingfa</v>
      </c>
      <c r="E549" s="117"/>
      <c r="F549" s="115"/>
      <c r="G549" s="115"/>
      <c r="H549" s="112"/>
      <c r="I549" s="115"/>
      <c r="J549" s="106"/>
      <c r="K549" s="106"/>
      <c r="L549" s="109"/>
      <c r="Q549" s="163"/>
      <c r="R549" s="7"/>
      <c r="S549" s="7"/>
      <c r="AY549" s="26">
        <f>B547</f>
        <v>0</v>
      </c>
    </row>
    <row r="550" spans="1:51" s="26" customFormat="1" ht="108" customHeight="1">
      <c r="A550" s="118">
        <v>181</v>
      </c>
      <c r="B550" s="125">
        <f>VLOOKUP(A550,'Sua gia'!$A$7:$C$569,3,0)</f>
        <v>0</v>
      </c>
      <c r="C550" s="128"/>
      <c r="D550" s="128"/>
      <c r="E550" s="25" t="s">
        <v>44</v>
      </c>
      <c r="F550" s="113">
        <f>VLOOKUP(A550,'Sua gia'!$A$7:$I$569,5,0)</f>
        <v>0</v>
      </c>
      <c r="G550" s="113">
        <f>VLOOKUP(A550,'Sua gia'!$A$7:$I$569,6,0)</f>
        <v>0</v>
      </c>
      <c r="H550" s="110">
        <f>F550*G550/1000000</f>
        <v>0</v>
      </c>
      <c r="I550" s="113">
        <f>VLOOKUP(A550,'Sua gia'!$A$7:$I$569,8,0)</f>
        <v>0</v>
      </c>
      <c r="J550" s="104">
        <f>VLOOKUP(A550,'Sua gia'!$A$7:$I$569,9,0)*(1+'Sua gia'!$E$2/100)</f>
        <v>0</v>
      </c>
      <c r="K550" s="104">
        <f>Q550*($N$8+$R$6/100)</f>
        <v>0</v>
      </c>
      <c r="L550" s="107">
        <f>(H550*J550+K550)*I550</f>
        <v>0</v>
      </c>
      <c r="Q550" s="163"/>
      <c r="R550" s="65"/>
      <c r="S550" s="65"/>
      <c r="AY550" s="26">
        <f>B550</f>
        <v>0</v>
      </c>
    </row>
    <row r="551" spans="1:51" s="1" customFormat="1" ht="75" customHeight="1">
      <c r="A551" s="119"/>
      <c r="B551" s="126"/>
      <c r="C551" s="129"/>
      <c r="D551" s="129"/>
      <c r="E551" s="116" t="str">
        <f>'Sua gia'!$H$1</f>
        <v>Kính dán 6.38 trắng trong</v>
      </c>
      <c r="F551" s="114"/>
      <c r="G551" s="114"/>
      <c r="H551" s="111"/>
      <c r="I551" s="114"/>
      <c r="J551" s="105"/>
      <c r="K551" s="105"/>
      <c r="L551" s="108"/>
      <c r="M551" s="21"/>
      <c r="O551" s="21"/>
      <c r="P551" s="21"/>
      <c r="Q551" s="163"/>
      <c r="R551" s="66"/>
      <c r="S551" s="66"/>
      <c r="T551" s="21"/>
      <c r="U551" s="21"/>
      <c r="V551" s="21"/>
      <c r="W551" s="21"/>
      <c r="X551" s="21"/>
      <c r="Y551" s="21"/>
      <c r="Z551" s="21"/>
      <c r="AA551" s="21"/>
      <c r="AB551" s="21"/>
      <c r="AY551" s="26">
        <f>B550</f>
        <v>0</v>
      </c>
    </row>
    <row r="552" spans="1:51" s="1" customFormat="1" ht="33" customHeight="1" thickBot="1">
      <c r="A552" s="120"/>
      <c r="B552" s="127"/>
      <c r="C552" s="27">
        <f>VLOOKUP(A550,'Sua gia'!$A$7:$D$939,4,0)</f>
        <v>0</v>
      </c>
      <c r="D552" s="27" t="str">
        <f>'Sua gia'!$E$1</f>
        <v>Xingfa</v>
      </c>
      <c r="E552" s="117"/>
      <c r="F552" s="115"/>
      <c r="G552" s="115"/>
      <c r="H552" s="112"/>
      <c r="I552" s="115"/>
      <c r="J552" s="106"/>
      <c r="K552" s="106"/>
      <c r="L552" s="109"/>
      <c r="Q552" s="163"/>
      <c r="R552" s="7"/>
      <c r="S552" s="7"/>
      <c r="AY552" s="26">
        <f>B550</f>
        <v>0</v>
      </c>
    </row>
    <row r="553" spans="1:51" s="26" customFormat="1" ht="108" customHeight="1">
      <c r="A553" s="118">
        <v>182</v>
      </c>
      <c r="B553" s="125">
        <f>VLOOKUP(A553,'Sua gia'!$A$7:$C$569,3,0)</f>
        <v>0</v>
      </c>
      <c r="C553" s="128"/>
      <c r="D553" s="128"/>
      <c r="E553" s="25" t="s">
        <v>44</v>
      </c>
      <c r="F553" s="113">
        <f>VLOOKUP(A553,'Sua gia'!$A$7:$I$569,5,0)</f>
        <v>0</v>
      </c>
      <c r="G553" s="113">
        <f>VLOOKUP(A553,'Sua gia'!$A$7:$I$569,6,0)</f>
        <v>0</v>
      </c>
      <c r="H553" s="110">
        <f>F553*G553/1000000</f>
        <v>0</v>
      </c>
      <c r="I553" s="113">
        <f>VLOOKUP(A553,'Sua gia'!$A$7:$I$569,8,0)</f>
        <v>0</v>
      </c>
      <c r="J553" s="104">
        <f>VLOOKUP(A553,'Sua gia'!$A$7:$I$569,9,0)*(1+'Sua gia'!$E$2/100)</f>
        <v>0</v>
      </c>
      <c r="K553" s="104">
        <f>Q553*($N$8+$R$6/100)</f>
        <v>0</v>
      </c>
      <c r="L553" s="107">
        <f>(H553*J553+K553)*I553</f>
        <v>0</v>
      </c>
      <c r="Q553" s="163"/>
      <c r="R553" s="65"/>
      <c r="S553" s="65"/>
      <c r="AY553" s="26">
        <f>B553</f>
        <v>0</v>
      </c>
    </row>
    <row r="554" spans="1:51" s="1" customFormat="1" ht="75" customHeight="1">
      <c r="A554" s="119"/>
      <c r="B554" s="126"/>
      <c r="C554" s="129"/>
      <c r="D554" s="129"/>
      <c r="E554" s="116" t="str">
        <f>'Sua gia'!$H$1</f>
        <v>Kính dán 6.38 trắng trong</v>
      </c>
      <c r="F554" s="114"/>
      <c r="G554" s="114"/>
      <c r="H554" s="111"/>
      <c r="I554" s="114"/>
      <c r="J554" s="105"/>
      <c r="K554" s="105"/>
      <c r="L554" s="108"/>
      <c r="M554" s="21"/>
      <c r="O554" s="21"/>
      <c r="P554" s="21"/>
      <c r="Q554" s="163"/>
      <c r="R554" s="66"/>
      <c r="S554" s="66"/>
      <c r="T554" s="21"/>
      <c r="U554" s="21"/>
      <c r="V554" s="21"/>
      <c r="W554" s="21"/>
      <c r="X554" s="21"/>
      <c r="Y554" s="21"/>
      <c r="Z554" s="21"/>
      <c r="AA554" s="21"/>
      <c r="AB554" s="21"/>
      <c r="AY554" s="26">
        <f>B553</f>
        <v>0</v>
      </c>
    </row>
    <row r="555" spans="1:51" s="1" customFormat="1" ht="33" customHeight="1" thickBot="1">
      <c r="A555" s="120"/>
      <c r="B555" s="127"/>
      <c r="C555" s="27">
        <f>VLOOKUP(A553,'Sua gia'!$A$7:$D$939,4,0)</f>
        <v>0</v>
      </c>
      <c r="D555" s="27" t="str">
        <f>'Sua gia'!$E$1</f>
        <v>Xingfa</v>
      </c>
      <c r="E555" s="117"/>
      <c r="F555" s="115"/>
      <c r="G555" s="115"/>
      <c r="H555" s="112"/>
      <c r="I555" s="115"/>
      <c r="J555" s="106"/>
      <c r="K555" s="106"/>
      <c r="L555" s="109"/>
      <c r="Q555" s="163"/>
      <c r="R555" s="7"/>
      <c r="S555" s="7"/>
      <c r="AY555" s="26">
        <f>B553</f>
        <v>0</v>
      </c>
    </row>
    <row r="556" spans="1:51" s="26" customFormat="1" ht="108" customHeight="1">
      <c r="A556" s="118">
        <v>183</v>
      </c>
      <c r="B556" s="125">
        <f>VLOOKUP(A556,'Sua gia'!$A$7:$C$569,3,0)</f>
        <v>0</v>
      </c>
      <c r="C556" s="128"/>
      <c r="D556" s="128"/>
      <c r="E556" s="25" t="s">
        <v>45</v>
      </c>
      <c r="F556" s="113">
        <f>VLOOKUP(A556,'Sua gia'!$A$7:$I$569,5,0)</f>
        <v>0</v>
      </c>
      <c r="G556" s="113">
        <f>VLOOKUP(A556,'Sua gia'!$A$7:$I$569,6,0)</f>
        <v>0</v>
      </c>
      <c r="H556" s="110">
        <f>F556*G556/1000000</f>
        <v>0</v>
      </c>
      <c r="I556" s="113">
        <f>VLOOKUP(A556,'Sua gia'!$A$7:$I$569,8,0)</f>
        <v>0</v>
      </c>
      <c r="J556" s="104">
        <f>VLOOKUP(A556,'Sua gia'!$A$7:$I$569,9,0)*(1+'Sua gia'!$E$2/100)</f>
        <v>0</v>
      </c>
      <c r="K556" s="104">
        <f>Q556*($N$8+$R$6/100)</f>
        <v>0</v>
      </c>
      <c r="L556" s="107">
        <f>(H556*J556+K556)*I556</f>
        <v>0</v>
      </c>
      <c r="Q556" s="163"/>
      <c r="R556" s="67"/>
      <c r="S556" s="65"/>
      <c r="AY556" s="26">
        <f>B556</f>
        <v>0</v>
      </c>
    </row>
    <row r="557" spans="1:51" s="1" customFormat="1" ht="75" customHeight="1">
      <c r="A557" s="119"/>
      <c r="B557" s="126"/>
      <c r="C557" s="129"/>
      <c r="D557" s="129"/>
      <c r="E557" s="116" t="str">
        <f>'Sua gia'!$H$1</f>
        <v>Kính dán 6.38 trắng trong</v>
      </c>
      <c r="F557" s="114"/>
      <c r="G557" s="114"/>
      <c r="H557" s="111"/>
      <c r="I557" s="114"/>
      <c r="J557" s="105"/>
      <c r="K557" s="105"/>
      <c r="L557" s="108"/>
      <c r="M557" s="21"/>
      <c r="O557" s="21"/>
      <c r="P557" s="21"/>
      <c r="Q557" s="163"/>
      <c r="R557" s="66"/>
      <c r="S557" s="66"/>
      <c r="T557" s="21"/>
      <c r="U557" s="21"/>
      <c r="V557" s="21"/>
      <c r="W557" s="21"/>
      <c r="X557" s="21"/>
      <c r="Y557" s="21"/>
      <c r="Z557" s="21"/>
      <c r="AA557" s="21"/>
      <c r="AB557" s="21"/>
      <c r="AY557" s="26">
        <f>B556</f>
        <v>0</v>
      </c>
    </row>
    <row r="558" spans="1:51" s="1" customFormat="1" ht="33" customHeight="1" thickBot="1">
      <c r="A558" s="120"/>
      <c r="B558" s="127"/>
      <c r="C558" s="27">
        <f>VLOOKUP(A556,'Sua gia'!$A$7:$D$939,4,0)</f>
        <v>0</v>
      </c>
      <c r="D558" s="27" t="str">
        <f>'Sua gia'!$E$1</f>
        <v>Xingfa</v>
      </c>
      <c r="E558" s="117"/>
      <c r="F558" s="115"/>
      <c r="G558" s="115"/>
      <c r="H558" s="112"/>
      <c r="I558" s="115"/>
      <c r="J558" s="106"/>
      <c r="K558" s="106"/>
      <c r="L558" s="109"/>
      <c r="Q558" s="163"/>
      <c r="R558" s="7"/>
      <c r="S558" s="7"/>
      <c r="AY558" s="26">
        <f>B556</f>
        <v>0</v>
      </c>
    </row>
    <row r="559" spans="1:51" s="26" customFormat="1" ht="108" customHeight="1">
      <c r="A559" s="118">
        <v>184</v>
      </c>
      <c r="B559" s="125">
        <f>VLOOKUP(A559,'Sua gia'!$A$7:$C$569,3,0)</f>
        <v>0</v>
      </c>
      <c r="C559" s="128"/>
      <c r="D559" s="128"/>
      <c r="E559" s="25" t="s">
        <v>46</v>
      </c>
      <c r="F559" s="113">
        <f>VLOOKUP(A559,'Sua gia'!$A$7:$I$569,5,0)</f>
        <v>0</v>
      </c>
      <c r="G559" s="113">
        <f>VLOOKUP(A559,'Sua gia'!$A$7:$I$569,6,0)</f>
        <v>0</v>
      </c>
      <c r="H559" s="110">
        <f>F559*G559/1000000</f>
        <v>0</v>
      </c>
      <c r="I559" s="113">
        <f>VLOOKUP(A559,'Sua gia'!$A$7:$I$569,8,0)</f>
        <v>0</v>
      </c>
      <c r="J559" s="104">
        <f>VLOOKUP(A559,'Sua gia'!$A$7:$I$569,9,0)*(1+'Sua gia'!$E$2/100)</f>
        <v>0</v>
      </c>
      <c r="K559" s="104">
        <f>Q559*($N$8+$R$6/100)</f>
        <v>0</v>
      </c>
      <c r="L559" s="107">
        <f>(H559*J559+K559)*I559</f>
        <v>0</v>
      </c>
      <c r="Q559" s="163"/>
      <c r="R559" s="65"/>
      <c r="S559" s="65"/>
      <c r="AY559" s="26">
        <f>B559</f>
        <v>0</v>
      </c>
    </row>
    <row r="560" spans="1:51" s="1" customFormat="1" ht="75" customHeight="1">
      <c r="A560" s="119"/>
      <c r="B560" s="126"/>
      <c r="C560" s="129"/>
      <c r="D560" s="129"/>
      <c r="E560" s="116" t="str">
        <f>'Sua gia'!$H$1</f>
        <v>Kính dán 6.38 trắng trong</v>
      </c>
      <c r="F560" s="114"/>
      <c r="G560" s="114"/>
      <c r="H560" s="111"/>
      <c r="I560" s="114"/>
      <c r="J560" s="105"/>
      <c r="K560" s="105"/>
      <c r="L560" s="108"/>
      <c r="M560" s="21"/>
      <c r="O560"/>
      <c r="P560" s="21"/>
      <c r="Q560" s="163"/>
      <c r="R560" s="66"/>
      <c r="S560" s="66"/>
      <c r="T560" s="21"/>
      <c r="U560" s="21"/>
      <c r="V560" s="21"/>
      <c r="W560" s="21"/>
      <c r="X560" s="21"/>
      <c r="Y560" s="21"/>
      <c r="Z560" s="21"/>
      <c r="AA560" s="21"/>
      <c r="AB560" s="21"/>
      <c r="AY560" s="26">
        <f>B559</f>
        <v>0</v>
      </c>
    </row>
    <row r="561" spans="1:51" s="1" customFormat="1" ht="33" customHeight="1" thickBot="1">
      <c r="A561" s="120"/>
      <c r="B561" s="127"/>
      <c r="C561" s="27">
        <f>VLOOKUP(A559,'Sua gia'!$A$7:$D$939,4,0)</f>
        <v>0</v>
      </c>
      <c r="D561" s="27" t="str">
        <f>'Sua gia'!$E$1</f>
        <v>Xingfa</v>
      </c>
      <c r="E561" s="117"/>
      <c r="F561" s="115"/>
      <c r="G561" s="115"/>
      <c r="H561" s="112"/>
      <c r="I561" s="115"/>
      <c r="J561" s="106"/>
      <c r="K561" s="106"/>
      <c r="L561" s="109"/>
      <c r="Q561" s="163"/>
      <c r="R561" s="7"/>
      <c r="S561" s="7"/>
      <c r="AY561" s="26">
        <f>B559</f>
        <v>0</v>
      </c>
    </row>
    <row r="562" spans="1:51" s="26" customFormat="1" ht="108" customHeight="1">
      <c r="A562" s="118">
        <v>185</v>
      </c>
      <c r="B562" s="125">
        <f>VLOOKUP(A562,'Sua gia'!$A$7:$C$569,3,0)</f>
        <v>0</v>
      </c>
      <c r="C562" s="128"/>
      <c r="D562" s="128"/>
      <c r="E562" s="25" t="s">
        <v>45</v>
      </c>
      <c r="F562" s="113">
        <f>VLOOKUP(A562,'Sua gia'!$A$7:$I$569,5,0)</f>
        <v>0</v>
      </c>
      <c r="G562" s="113">
        <f>VLOOKUP(A562,'Sua gia'!$A$7:$I$569,6,0)</f>
        <v>0</v>
      </c>
      <c r="H562" s="110">
        <f>F562*G562/1000000</f>
        <v>0</v>
      </c>
      <c r="I562" s="113">
        <f>VLOOKUP(A562,'Sua gia'!$A$7:$I$569,8,0)</f>
        <v>0</v>
      </c>
      <c r="J562" s="104">
        <f>VLOOKUP(A562,'Sua gia'!$A$7:$I$569,9,0)*(1+'Sua gia'!$E$2/100)</f>
        <v>0</v>
      </c>
      <c r="K562" s="104">
        <f>Q562*($N$8+$R$6/100)</f>
        <v>0</v>
      </c>
      <c r="L562" s="107">
        <f>(H562*J562+K562)*I562</f>
        <v>0</v>
      </c>
      <c r="Q562" s="163"/>
      <c r="R562" s="67"/>
      <c r="S562" s="65"/>
      <c r="AY562" s="26">
        <f>B562</f>
        <v>0</v>
      </c>
    </row>
    <row r="563" spans="1:51" s="1" customFormat="1" ht="75" customHeight="1">
      <c r="A563" s="119"/>
      <c r="B563" s="126"/>
      <c r="C563" s="129"/>
      <c r="D563" s="129"/>
      <c r="E563" s="116" t="str">
        <f>'Sua gia'!$H$1</f>
        <v>Kính dán 6.38 trắng trong</v>
      </c>
      <c r="F563" s="114"/>
      <c r="G563" s="114"/>
      <c r="H563" s="111"/>
      <c r="I563" s="114"/>
      <c r="J563" s="105"/>
      <c r="K563" s="105"/>
      <c r="L563" s="108"/>
      <c r="M563" s="21"/>
      <c r="O563" s="21"/>
      <c r="P563" s="21"/>
      <c r="Q563" s="163"/>
      <c r="R563" s="66"/>
      <c r="S563" s="66"/>
      <c r="T563" s="21"/>
      <c r="U563" s="21"/>
      <c r="V563" s="21"/>
      <c r="W563" s="21"/>
      <c r="X563" s="21"/>
      <c r="Y563" s="21"/>
      <c r="Z563" s="21"/>
      <c r="AA563" s="21"/>
      <c r="AB563" s="21"/>
      <c r="AY563" s="26">
        <f>B562</f>
        <v>0</v>
      </c>
    </row>
    <row r="564" spans="1:51" s="1" customFormat="1" ht="33" customHeight="1" thickBot="1">
      <c r="A564" s="120"/>
      <c r="B564" s="127"/>
      <c r="C564" s="27">
        <f>VLOOKUP(A562,'Sua gia'!$A$7:$D$939,4,0)</f>
        <v>0</v>
      </c>
      <c r="D564" s="27" t="str">
        <f>'Sua gia'!$E$1</f>
        <v>Xingfa</v>
      </c>
      <c r="E564" s="117"/>
      <c r="F564" s="115"/>
      <c r="G564" s="115"/>
      <c r="H564" s="112"/>
      <c r="I564" s="115"/>
      <c r="J564" s="106"/>
      <c r="K564" s="106"/>
      <c r="L564" s="109"/>
      <c r="Q564" s="163"/>
      <c r="R564" s="7"/>
      <c r="S564" s="7"/>
      <c r="AY564" s="26">
        <f>B562</f>
        <v>0</v>
      </c>
    </row>
    <row r="565" spans="1:51" s="26" customFormat="1" ht="108" customHeight="1">
      <c r="A565" s="118">
        <v>186</v>
      </c>
      <c r="B565" s="125">
        <f>VLOOKUP(A565,'Sua gia'!$A$7:$C$569,3,0)</f>
        <v>0</v>
      </c>
      <c r="C565" s="128"/>
      <c r="D565" s="128"/>
      <c r="E565" s="25" t="s">
        <v>45</v>
      </c>
      <c r="F565" s="113">
        <f>VLOOKUP(A565,'Sua gia'!$A$7:$I$569,5,0)</f>
        <v>0</v>
      </c>
      <c r="G565" s="113">
        <f>VLOOKUP(A565,'Sua gia'!$A$7:$I$569,6,0)</f>
        <v>0</v>
      </c>
      <c r="H565" s="110">
        <f>F565*G565/1000000</f>
        <v>0</v>
      </c>
      <c r="I565" s="113">
        <f>VLOOKUP(A565,'Sua gia'!$A$7:$I$569,8,0)</f>
        <v>0</v>
      </c>
      <c r="J565" s="104">
        <f>VLOOKUP(A565,'Sua gia'!$A$7:$I$569,9,0)*(1+'Sua gia'!$E$2/100)</f>
        <v>0</v>
      </c>
      <c r="K565" s="104">
        <f>Q565*($N$8+$R$6/100)</f>
        <v>0</v>
      </c>
      <c r="L565" s="107">
        <f>(H565*J565+K565)*I565</f>
        <v>0</v>
      </c>
      <c r="Q565" s="163"/>
      <c r="R565" s="65"/>
      <c r="S565" s="65"/>
      <c r="AY565" s="26">
        <f>B565</f>
        <v>0</v>
      </c>
    </row>
    <row r="566" spans="1:51" s="1" customFormat="1" ht="75" customHeight="1">
      <c r="A566" s="119"/>
      <c r="B566" s="126"/>
      <c r="C566" s="129"/>
      <c r="D566" s="129"/>
      <c r="E566" s="116" t="str">
        <f>'Sua gia'!$H$1</f>
        <v>Kính dán 6.38 trắng trong</v>
      </c>
      <c r="F566" s="114"/>
      <c r="G566" s="114"/>
      <c r="H566" s="111"/>
      <c r="I566" s="114"/>
      <c r="J566" s="105"/>
      <c r="K566" s="105"/>
      <c r="L566" s="108"/>
      <c r="M566" s="21"/>
      <c r="O566" s="21"/>
      <c r="P566" s="21"/>
      <c r="Q566" s="163"/>
      <c r="R566" s="66"/>
      <c r="S566" s="66"/>
      <c r="T566" s="21"/>
      <c r="U566" s="21"/>
      <c r="V566" s="21"/>
      <c r="W566" s="21"/>
      <c r="X566" s="21"/>
      <c r="Y566" s="21"/>
      <c r="Z566" s="21"/>
      <c r="AA566" s="21"/>
      <c r="AB566" s="21"/>
      <c r="AY566" s="26">
        <f>B565</f>
        <v>0</v>
      </c>
    </row>
    <row r="567" spans="1:51" s="1" customFormat="1" ht="33" customHeight="1" thickBot="1">
      <c r="A567" s="120"/>
      <c r="B567" s="127"/>
      <c r="C567" s="27">
        <f>VLOOKUP(A565,'Sua gia'!$A$7:$D$939,4,0)</f>
        <v>0</v>
      </c>
      <c r="D567" s="27" t="str">
        <f>'Sua gia'!$E$1</f>
        <v>Xingfa</v>
      </c>
      <c r="E567" s="117"/>
      <c r="F567" s="115"/>
      <c r="G567" s="115"/>
      <c r="H567" s="112"/>
      <c r="I567" s="115"/>
      <c r="J567" s="106"/>
      <c r="K567" s="106"/>
      <c r="L567" s="109"/>
      <c r="Q567" s="163"/>
      <c r="R567" s="7"/>
      <c r="S567" s="7"/>
      <c r="AY567" s="26">
        <f>B565</f>
        <v>0</v>
      </c>
    </row>
    <row r="568" spans="1:51" s="26" customFormat="1" ht="108" customHeight="1">
      <c r="A568" s="118">
        <v>187</v>
      </c>
      <c r="B568" s="125">
        <f>VLOOKUP(A568,'Sua gia'!$A$7:$C$569,3,0)</f>
        <v>0</v>
      </c>
      <c r="C568" s="128"/>
      <c r="D568" s="128"/>
      <c r="E568" s="25" t="s">
        <v>44</v>
      </c>
      <c r="F568" s="113">
        <f>VLOOKUP(A568,'Sua gia'!$A$7:$I$569,5,0)</f>
        <v>0</v>
      </c>
      <c r="G568" s="113">
        <f>VLOOKUP(A568,'Sua gia'!$A$7:$I$569,6,0)</f>
        <v>0</v>
      </c>
      <c r="H568" s="110">
        <f>F568*G568/1000000</f>
        <v>0</v>
      </c>
      <c r="I568" s="113">
        <f>VLOOKUP(A568,'Sua gia'!$A$7:$I$569,8,0)</f>
        <v>0</v>
      </c>
      <c r="J568" s="104">
        <f>VLOOKUP(A568,'Sua gia'!$A$7:$I$569,9,0)*(1+'Sua gia'!$E$2/100)</f>
        <v>0</v>
      </c>
      <c r="K568" s="104">
        <f>Q568*($N$8+$R$6/100)</f>
        <v>0</v>
      </c>
      <c r="L568" s="107">
        <f>(H568*J568+K568)*I568</f>
        <v>0</v>
      </c>
      <c r="Q568" s="163"/>
      <c r="R568" s="65"/>
      <c r="S568" s="65"/>
      <c r="AY568" s="26">
        <f>B568</f>
        <v>0</v>
      </c>
    </row>
    <row r="569" spans="1:51" s="1" customFormat="1" ht="75" customHeight="1">
      <c r="A569" s="119"/>
      <c r="B569" s="126"/>
      <c r="C569" s="129"/>
      <c r="D569" s="129"/>
      <c r="E569" s="116" t="str">
        <f>'Sua gia'!$H$1</f>
        <v>Kính dán 6.38 trắng trong</v>
      </c>
      <c r="F569" s="114"/>
      <c r="G569" s="114"/>
      <c r="H569" s="111"/>
      <c r="I569" s="114"/>
      <c r="J569" s="105"/>
      <c r="K569" s="105"/>
      <c r="L569" s="108"/>
      <c r="M569" s="21"/>
      <c r="O569" s="21"/>
      <c r="P569" s="21"/>
      <c r="Q569" s="163"/>
      <c r="R569" s="66"/>
      <c r="S569" s="66"/>
      <c r="T569" s="21"/>
      <c r="U569" s="21"/>
      <c r="V569" s="21"/>
      <c r="W569" s="21"/>
      <c r="X569" s="21"/>
      <c r="Y569" s="21"/>
      <c r="Z569" s="21"/>
      <c r="AA569" s="21"/>
      <c r="AB569" s="21"/>
      <c r="AY569" s="26">
        <f>B568</f>
        <v>0</v>
      </c>
    </row>
    <row r="570" spans="1:51" s="1" customFormat="1" ht="33" customHeight="1" thickBot="1">
      <c r="A570" s="120"/>
      <c r="B570" s="127"/>
      <c r="C570" s="27">
        <f>VLOOKUP(A568,'Sua gia'!$A$7:$D$939,4,0)</f>
        <v>0</v>
      </c>
      <c r="D570" s="27" t="str">
        <f>'Sua gia'!$E$1</f>
        <v>Xingfa</v>
      </c>
      <c r="E570" s="117"/>
      <c r="F570" s="115"/>
      <c r="G570" s="115"/>
      <c r="H570" s="112"/>
      <c r="I570" s="115"/>
      <c r="J570" s="106"/>
      <c r="K570" s="106"/>
      <c r="L570" s="109"/>
      <c r="Q570" s="163"/>
      <c r="R570" s="7"/>
      <c r="S570" s="7"/>
      <c r="AY570" s="26">
        <f>B568</f>
        <v>0</v>
      </c>
    </row>
    <row r="571" spans="1:51" s="26" customFormat="1" ht="108" customHeight="1">
      <c r="A571" s="118">
        <v>188</v>
      </c>
      <c r="B571" s="125">
        <f>VLOOKUP(A571,'Sua gia'!$A$7:$C$569,3,0)</f>
        <v>0</v>
      </c>
      <c r="C571" s="128"/>
      <c r="D571" s="128"/>
      <c r="E571" s="25" t="s">
        <v>20</v>
      </c>
      <c r="F571" s="113">
        <f>VLOOKUP(A571,'Sua gia'!$A$7:$I$569,5,0)</f>
        <v>0</v>
      </c>
      <c r="G571" s="113">
        <f>VLOOKUP(A571,'Sua gia'!$A$7:$I$569,6,0)</f>
        <v>0</v>
      </c>
      <c r="H571" s="110">
        <f>F571*G571/1000000</f>
        <v>0</v>
      </c>
      <c r="I571" s="113">
        <f>VLOOKUP(A571,'Sua gia'!$A$7:$I$569,8,0)</f>
        <v>0</v>
      </c>
      <c r="J571" s="104">
        <f>VLOOKUP(A571,'Sua gia'!$A$7:$I$569,9,0)*(1+'Sua gia'!$E$2/100)</f>
        <v>0</v>
      </c>
      <c r="K571" s="104">
        <f>Q571*($N$8+$R$6/100)</f>
        <v>0</v>
      </c>
      <c r="L571" s="107">
        <f>(H571*J571+K571)*I571</f>
        <v>0</v>
      </c>
      <c r="Q571" s="163"/>
      <c r="R571" s="65"/>
      <c r="S571" s="65"/>
      <c r="AY571" s="26">
        <f>B571</f>
        <v>0</v>
      </c>
    </row>
    <row r="572" spans="1:51" s="1" customFormat="1" ht="75" customHeight="1">
      <c r="A572" s="119"/>
      <c r="B572" s="126"/>
      <c r="C572" s="129"/>
      <c r="D572" s="129"/>
      <c r="E572" s="116" t="str">
        <f>'Sua gia'!$H$1</f>
        <v>Kính dán 6.38 trắng trong</v>
      </c>
      <c r="F572" s="114"/>
      <c r="G572" s="114"/>
      <c r="H572" s="111"/>
      <c r="I572" s="114"/>
      <c r="J572" s="105"/>
      <c r="K572" s="105"/>
      <c r="L572" s="108"/>
      <c r="M572" s="21"/>
      <c r="O572" s="21"/>
      <c r="P572" s="21"/>
      <c r="Q572" s="163"/>
      <c r="R572" s="66"/>
      <c r="S572" s="66"/>
      <c r="T572" s="21"/>
      <c r="U572" s="21"/>
      <c r="V572" s="21"/>
      <c r="W572" s="21"/>
      <c r="X572" s="21"/>
      <c r="Y572" s="21"/>
      <c r="Z572" s="21"/>
      <c r="AA572" s="21"/>
      <c r="AB572" s="21"/>
      <c r="AY572" s="26">
        <f>B571</f>
        <v>0</v>
      </c>
    </row>
    <row r="573" spans="1:51" s="1" customFormat="1" ht="33" customHeight="1" thickBot="1">
      <c r="A573" s="120"/>
      <c r="B573" s="127"/>
      <c r="C573" s="27">
        <f>VLOOKUP(A571,'Sua gia'!$A$7:$D$939,4,0)</f>
        <v>0</v>
      </c>
      <c r="D573" s="27" t="str">
        <f>'Sua gia'!$E$1</f>
        <v>Xingfa</v>
      </c>
      <c r="E573" s="117"/>
      <c r="F573" s="115"/>
      <c r="G573" s="115"/>
      <c r="H573" s="112"/>
      <c r="I573" s="115"/>
      <c r="J573" s="106"/>
      <c r="K573" s="106"/>
      <c r="L573" s="109"/>
      <c r="Q573" s="163"/>
      <c r="R573" s="7"/>
      <c r="S573" s="67"/>
      <c r="AY573" s="26">
        <f>B571</f>
        <v>0</v>
      </c>
    </row>
    <row r="574" spans="1:51" s="26" customFormat="1" ht="108" customHeight="1">
      <c r="A574" s="118">
        <v>189</v>
      </c>
      <c r="B574" s="125">
        <f>VLOOKUP(A574,'Sua gia'!$A$7:$C$569,3,0)</f>
        <v>0</v>
      </c>
      <c r="C574" s="128"/>
      <c r="D574" s="128"/>
      <c r="E574" s="25" t="s">
        <v>46</v>
      </c>
      <c r="F574" s="113">
        <f>VLOOKUP(A574,'Sua gia'!$A$7:$I$569,5,0)</f>
        <v>0</v>
      </c>
      <c r="G574" s="113">
        <f>VLOOKUP(A574,'Sua gia'!$A$7:$I$569,6,0)</f>
        <v>0</v>
      </c>
      <c r="H574" s="110">
        <f>F574*G574/1000000</f>
        <v>0</v>
      </c>
      <c r="I574" s="113">
        <f>VLOOKUP(A574,'Sua gia'!$A$7:$I$569,8,0)</f>
        <v>0</v>
      </c>
      <c r="J574" s="104">
        <f>VLOOKUP(A574,'Sua gia'!$A$7:$I$569,9,0)*(1+'Sua gia'!$E$2/100)</f>
        <v>0</v>
      </c>
      <c r="K574" s="104">
        <f>Q574*($N$8+$R$6/100)</f>
        <v>0</v>
      </c>
      <c r="L574" s="107">
        <f>(H574*J574+K574)*I574</f>
        <v>0</v>
      </c>
      <c r="Q574" s="163"/>
      <c r="R574" s="65"/>
      <c r="S574" s="65"/>
      <c r="AY574" s="26">
        <f>B574</f>
        <v>0</v>
      </c>
    </row>
    <row r="575" spans="1:51" s="1" customFormat="1" ht="75" customHeight="1">
      <c r="A575" s="119"/>
      <c r="B575" s="126"/>
      <c r="C575" s="129"/>
      <c r="D575" s="129"/>
      <c r="E575" s="116" t="str">
        <f>'Sua gia'!$H$1</f>
        <v>Kính dán 6.38 trắng trong</v>
      </c>
      <c r="F575" s="114"/>
      <c r="G575" s="114"/>
      <c r="H575" s="111"/>
      <c r="I575" s="114"/>
      <c r="J575" s="105"/>
      <c r="K575" s="105"/>
      <c r="L575" s="108"/>
      <c r="M575" s="21"/>
      <c r="O575" s="21"/>
      <c r="P575" s="21"/>
      <c r="Q575" s="163"/>
      <c r="R575" s="66"/>
      <c r="S575" s="66"/>
      <c r="T575" s="21"/>
      <c r="U575" s="21"/>
      <c r="V575" s="21"/>
      <c r="W575" s="21"/>
      <c r="X575" s="21"/>
      <c r="Y575" s="21"/>
      <c r="Z575" s="21"/>
      <c r="AA575" s="21"/>
      <c r="AB575" s="21"/>
      <c r="AY575" s="26">
        <f>B574</f>
        <v>0</v>
      </c>
    </row>
    <row r="576" spans="1:51" s="1" customFormat="1" ht="33" customHeight="1" thickBot="1">
      <c r="A576" s="120"/>
      <c r="B576" s="127"/>
      <c r="C576" s="27">
        <f>VLOOKUP(A574,'Sua gia'!$A$7:$D$939,4,0)</f>
        <v>0</v>
      </c>
      <c r="D576" s="27" t="str">
        <f>'Sua gia'!$E$1</f>
        <v>Xingfa</v>
      </c>
      <c r="E576" s="117"/>
      <c r="F576" s="115"/>
      <c r="G576" s="115"/>
      <c r="H576" s="112"/>
      <c r="I576" s="115"/>
      <c r="J576" s="106"/>
      <c r="K576" s="106"/>
      <c r="L576" s="109"/>
      <c r="Q576" s="163"/>
      <c r="R576" s="7"/>
      <c r="S576" s="7"/>
      <c r="AY576" s="26">
        <f>B574</f>
        <v>0</v>
      </c>
    </row>
    <row r="577" spans="1:51" s="26" customFormat="1" ht="108" customHeight="1">
      <c r="A577" s="118">
        <v>190</v>
      </c>
      <c r="B577" s="125">
        <f>VLOOKUP(A577,'Sua gia'!$A$7:$C$569,3,0)</f>
        <v>0</v>
      </c>
      <c r="C577" s="128"/>
      <c r="D577" s="128"/>
      <c r="E577" s="25" t="s">
        <v>46</v>
      </c>
      <c r="F577" s="113">
        <f>VLOOKUP(A577,'Sua gia'!$A$7:$I$569,5,0)</f>
        <v>0</v>
      </c>
      <c r="G577" s="113">
        <f>VLOOKUP(A577,'Sua gia'!$A$7:$I$569,6,0)</f>
        <v>0</v>
      </c>
      <c r="H577" s="110">
        <f>F577*G577/1000000</f>
        <v>0</v>
      </c>
      <c r="I577" s="113">
        <f>VLOOKUP(A577,'Sua gia'!$A$7:$I$569,8,0)</f>
        <v>0</v>
      </c>
      <c r="J577" s="104">
        <f>VLOOKUP(A577,'Sua gia'!$A$7:$I$569,9,0)*(1+'Sua gia'!$E$2/100)</f>
        <v>0</v>
      </c>
      <c r="K577" s="104">
        <f>Q577*($N$8+$R$6/100)</f>
        <v>0</v>
      </c>
      <c r="L577" s="107">
        <f>(H577*J577+K577)*I577</f>
        <v>0</v>
      </c>
      <c r="Q577" s="163"/>
      <c r="R577" s="65"/>
      <c r="S577" s="65"/>
      <c r="AY577" s="26">
        <f>B577</f>
        <v>0</v>
      </c>
    </row>
    <row r="578" spans="1:51" s="1" customFormat="1" ht="75" customHeight="1">
      <c r="A578" s="119"/>
      <c r="B578" s="126"/>
      <c r="C578" s="129"/>
      <c r="D578" s="129"/>
      <c r="E578" s="116" t="str">
        <f>'Sua gia'!$H$1</f>
        <v>Kính dán 6.38 trắng trong</v>
      </c>
      <c r="F578" s="114"/>
      <c r="G578" s="114"/>
      <c r="H578" s="111"/>
      <c r="I578" s="114"/>
      <c r="J578" s="105"/>
      <c r="K578" s="105"/>
      <c r="L578" s="108"/>
      <c r="M578" s="21"/>
      <c r="O578"/>
      <c r="P578" s="21"/>
      <c r="Q578" s="163"/>
      <c r="R578" s="66"/>
      <c r="S578" s="66"/>
      <c r="T578" s="21"/>
      <c r="U578" s="21"/>
      <c r="V578" s="21"/>
      <c r="W578" s="21"/>
      <c r="X578" s="21"/>
      <c r="Y578" s="21"/>
      <c r="Z578" s="21"/>
      <c r="AA578" s="21"/>
      <c r="AB578" s="21"/>
      <c r="AY578" s="26">
        <f>B577</f>
        <v>0</v>
      </c>
    </row>
    <row r="579" spans="1:51" s="1" customFormat="1" ht="33" customHeight="1" thickBot="1">
      <c r="A579" s="120"/>
      <c r="B579" s="127"/>
      <c r="C579" s="27">
        <f>VLOOKUP(A577,'Sua gia'!$A$7:$D$939,4,0)</f>
        <v>0</v>
      </c>
      <c r="D579" s="27" t="str">
        <f>'Sua gia'!$E$1</f>
        <v>Xingfa</v>
      </c>
      <c r="E579" s="117"/>
      <c r="F579" s="115"/>
      <c r="G579" s="115"/>
      <c r="H579" s="112"/>
      <c r="I579" s="115"/>
      <c r="J579" s="106"/>
      <c r="K579" s="106"/>
      <c r="L579" s="109"/>
      <c r="Q579" s="163"/>
      <c r="R579" s="7"/>
      <c r="S579" s="7"/>
      <c r="AY579" s="26">
        <f>B577</f>
        <v>0</v>
      </c>
    </row>
    <row r="580" spans="1:51" s="26" customFormat="1" ht="108" customHeight="1">
      <c r="A580" s="118">
        <v>191</v>
      </c>
      <c r="B580" s="125">
        <f>VLOOKUP(A580,'Sua gia'!$A$7:$C$569,3,0)</f>
        <v>0</v>
      </c>
      <c r="C580" s="128"/>
      <c r="D580" s="128"/>
      <c r="E580" s="25" t="s">
        <v>45</v>
      </c>
      <c r="F580" s="113">
        <f>VLOOKUP(A580,'Sua gia'!$A$7:$I$569,5,0)</f>
        <v>0</v>
      </c>
      <c r="G580" s="113">
        <f>VLOOKUP(A580,'Sua gia'!$A$7:$I$569,6,0)</f>
        <v>0</v>
      </c>
      <c r="H580" s="110">
        <f>F580*G580/1000000</f>
        <v>0</v>
      </c>
      <c r="I580" s="113">
        <f>VLOOKUP(A580,'Sua gia'!$A$7:$I$569,8,0)</f>
        <v>0</v>
      </c>
      <c r="J580" s="104">
        <f>VLOOKUP(A580,'Sua gia'!$A$7:$I$569,9,0)*(1+'Sua gia'!$E$2/100)</f>
        <v>0</v>
      </c>
      <c r="K580" s="104">
        <f>Q580*($N$8+$R$6/100)</f>
        <v>0</v>
      </c>
      <c r="L580" s="107">
        <f>(H580*J580+K580)*I580</f>
        <v>0</v>
      </c>
      <c r="Q580" s="163"/>
      <c r="R580" s="67"/>
      <c r="S580" s="65"/>
      <c r="AY580" s="26">
        <f>B580</f>
        <v>0</v>
      </c>
    </row>
    <row r="581" spans="1:51" s="1" customFormat="1" ht="75" customHeight="1">
      <c r="A581" s="119"/>
      <c r="B581" s="126"/>
      <c r="C581" s="129"/>
      <c r="D581" s="129"/>
      <c r="E581" s="116" t="str">
        <f>'Sua gia'!$H$1</f>
        <v>Kính dán 6.38 trắng trong</v>
      </c>
      <c r="F581" s="114"/>
      <c r="G581" s="114"/>
      <c r="H581" s="111"/>
      <c r="I581" s="114"/>
      <c r="J581" s="105"/>
      <c r="K581" s="105"/>
      <c r="L581" s="108"/>
      <c r="M581" s="21"/>
      <c r="O581" s="21"/>
      <c r="P581" s="21"/>
      <c r="Q581" s="163"/>
      <c r="R581" s="66"/>
      <c r="S581" s="66"/>
      <c r="T581" s="21"/>
      <c r="U581" s="21"/>
      <c r="V581" s="21"/>
      <c r="W581" s="21"/>
      <c r="X581" s="21"/>
      <c r="Y581" s="21"/>
      <c r="Z581" s="21"/>
      <c r="AA581" s="21"/>
      <c r="AB581" s="21"/>
      <c r="AY581" s="26">
        <f>B580</f>
        <v>0</v>
      </c>
    </row>
    <row r="582" spans="1:51" s="1" customFormat="1" ht="33" customHeight="1" thickBot="1">
      <c r="A582" s="120"/>
      <c r="B582" s="127"/>
      <c r="C582" s="27">
        <f>VLOOKUP(A580,'Sua gia'!$A$7:$D$939,4,0)</f>
        <v>0</v>
      </c>
      <c r="D582" s="27" t="str">
        <f>'Sua gia'!$E$1</f>
        <v>Xingfa</v>
      </c>
      <c r="E582" s="117"/>
      <c r="F582" s="115"/>
      <c r="G582" s="115"/>
      <c r="H582" s="112"/>
      <c r="I582" s="115"/>
      <c r="J582" s="106"/>
      <c r="K582" s="106"/>
      <c r="L582" s="109"/>
      <c r="Q582" s="163"/>
      <c r="R582" s="7"/>
      <c r="S582" s="7"/>
      <c r="AY582" s="26">
        <f>B580</f>
        <v>0</v>
      </c>
    </row>
    <row r="583" spans="1:51" s="26" customFormat="1" ht="108" customHeight="1">
      <c r="A583" s="118">
        <v>192</v>
      </c>
      <c r="B583" s="125">
        <f>VLOOKUP(A583,'Sua gia'!$A$7:$C$569,3,0)</f>
        <v>0</v>
      </c>
      <c r="C583" s="128"/>
      <c r="D583" s="128"/>
      <c r="E583" s="25" t="s">
        <v>45</v>
      </c>
      <c r="F583" s="113">
        <f>VLOOKUP(A583,'Sua gia'!$A$7:$I$569,5,0)</f>
        <v>0</v>
      </c>
      <c r="G583" s="113">
        <f>VLOOKUP(A583,'Sua gia'!$A$7:$I$569,6,0)</f>
        <v>0</v>
      </c>
      <c r="H583" s="110">
        <f>F583*G583/1000000</f>
        <v>0</v>
      </c>
      <c r="I583" s="113">
        <f>VLOOKUP(A583,'Sua gia'!$A$7:$I$569,8,0)</f>
        <v>0</v>
      </c>
      <c r="J583" s="104">
        <f>VLOOKUP(A583,'Sua gia'!$A$7:$I$569,9,0)*(1+'Sua gia'!$E$2/100)</f>
        <v>0</v>
      </c>
      <c r="K583" s="104">
        <f>Q583*($N$8+$R$6/100)</f>
        <v>0</v>
      </c>
      <c r="L583" s="107">
        <f>(H583*J583+K583)*I583</f>
        <v>0</v>
      </c>
      <c r="Q583" s="163"/>
      <c r="R583" s="65"/>
      <c r="S583" s="65"/>
      <c r="AY583" s="26">
        <f>B583</f>
        <v>0</v>
      </c>
    </row>
    <row r="584" spans="1:51" s="1" customFormat="1" ht="75" customHeight="1">
      <c r="A584" s="119"/>
      <c r="B584" s="126"/>
      <c r="C584" s="129"/>
      <c r="D584" s="129"/>
      <c r="E584" s="116" t="str">
        <f>'Sua gia'!$H$1</f>
        <v>Kính dán 6.38 trắng trong</v>
      </c>
      <c r="F584" s="114"/>
      <c r="G584" s="114"/>
      <c r="H584" s="111"/>
      <c r="I584" s="114"/>
      <c r="J584" s="105"/>
      <c r="K584" s="105"/>
      <c r="L584" s="108"/>
      <c r="M584" s="21"/>
      <c r="O584" s="21"/>
      <c r="P584" s="21"/>
      <c r="Q584" s="163"/>
      <c r="R584" s="66"/>
      <c r="S584" s="66"/>
      <c r="T584" s="21"/>
      <c r="U584" s="21"/>
      <c r="V584" s="21"/>
      <c r="W584" s="21"/>
      <c r="X584" s="21"/>
      <c r="Y584" s="21"/>
      <c r="Z584" s="21"/>
      <c r="AA584" s="21"/>
      <c r="AB584" s="21"/>
      <c r="AY584" s="26">
        <f>B583</f>
        <v>0</v>
      </c>
    </row>
    <row r="585" spans="1:51" s="1" customFormat="1" ht="33" customHeight="1" thickBot="1">
      <c r="A585" s="120"/>
      <c r="B585" s="127"/>
      <c r="C585" s="27">
        <f>VLOOKUP(A583,'Sua gia'!$A$7:$D$939,4,0)</f>
        <v>0</v>
      </c>
      <c r="D585" s="27" t="str">
        <f>'Sua gia'!$E$1</f>
        <v>Xingfa</v>
      </c>
      <c r="E585" s="117"/>
      <c r="F585" s="115"/>
      <c r="G585" s="115"/>
      <c r="H585" s="112"/>
      <c r="I585" s="115"/>
      <c r="J585" s="106"/>
      <c r="K585" s="106"/>
      <c r="L585" s="109"/>
      <c r="Q585" s="163"/>
      <c r="R585" s="7"/>
      <c r="S585" s="7"/>
      <c r="AY585" s="26">
        <f>B583</f>
        <v>0</v>
      </c>
    </row>
    <row r="586" spans="1:51" s="26" customFormat="1" ht="108" customHeight="1">
      <c r="A586" s="118">
        <v>193</v>
      </c>
      <c r="B586" s="125">
        <f>VLOOKUP(A586,'Sua gia'!$A$7:$C$569,3,0)</f>
        <v>0</v>
      </c>
      <c r="C586" s="128"/>
      <c r="D586" s="128"/>
      <c r="E586" s="25" t="s">
        <v>44</v>
      </c>
      <c r="F586" s="113">
        <f>VLOOKUP(A586,'Sua gia'!$A$7:$I$569,5,0)</f>
        <v>0</v>
      </c>
      <c r="G586" s="113">
        <f>VLOOKUP(A586,'Sua gia'!$A$7:$I$569,6,0)</f>
        <v>0</v>
      </c>
      <c r="H586" s="110">
        <f>F586*G586/1000000</f>
        <v>0</v>
      </c>
      <c r="I586" s="113">
        <f>VLOOKUP(A586,'Sua gia'!$A$7:$I$569,8,0)</f>
        <v>0</v>
      </c>
      <c r="J586" s="104">
        <f>VLOOKUP(A586,'Sua gia'!$A$7:$I$569,9,0)*(1+'Sua gia'!$E$2/100)</f>
        <v>0</v>
      </c>
      <c r="K586" s="104">
        <f>Q586*($N$8+$R$6/100)</f>
        <v>0</v>
      </c>
      <c r="L586" s="107">
        <f>(H586*J586+K586)*I586</f>
        <v>0</v>
      </c>
      <c r="Q586" s="163"/>
      <c r="R586" s="65"/>
      <c r="S586" s="65"/>
      <c r="AY586" s="26">
        <f>B586</f>
        <v>0</v>
      </c>
    </row>
    <row r="587" spans="1:51" s="1" customFormat="1" ht="75" customHeight="1">
      <c r="A587" s="119"/>
      <c r="B587" s="126"/>
      <c r="C587" s="129"/>
      <c r="D587" s="129"/>
      <c r="E587" s="116" t="str">
        <f>'Sua gia'!$H$1</f>
        <v>Kính dán 6.38 trắng trong</v>
      </c>
      <c r="F587" s="114"/>
      <c r="G587" s="114"/>
      <c r="H587" s="111"/>
      <c r="I587" s="114"/>
      <c r="J587" s="105"/>
      <c r="K587" s="105"/>
      <c r="L587" s="108"/>
      <c r="M587" s="21"/>
      <c r="O587" s="21"/>
      <c r="P587" s="21"/>
      <c r="Q587" s="163"/>
      <c r="R587" s="66"/>
      <c r="S587" s="66"/>
      <c r="T587" s="21"/>
      <c r="U587" s="21"/>
      <c r="V587" s="21"/>
      <c r="W587" s="21"/>
      <c r="X587" s="21"/>
      <c r="Y587" s="21"/>
      <c r="Z587" s="21"/>
      <c r="AA587" s="21"/>
      <c r="AB587" s="21"/>
      <c r="AY587" s="26">
        <f>B586</f>
        <v>0</v>
      </c>
    </row>
    <row r="588" spans="1:51" s="1" customFormat="1" ht="33" customHeight="1" thickBot="1">
      <c r="A588" s="120"/>
      <c r="B588" s="127"/>
      <c r="C588" s="27">
        <f>VLOOKUP(A586,'Sua gia'!$A$7:$D$939,4,0)</f>
        <v>0</v>
      </c>
      <c r="D588" s="27" t="str">
        <f>'Sua gia'!$E$1</f>
        <v>Xingfa</v>
      </c>
      <c r="E588" s="117"/>
      <c r="F588" s="115"/>
      <c r="G588" s="115"/>
      <c r="H588" s="112"/>
      <c r="I588" s="115"/>
      <c r="J588" s="106"/>
      <c r="K588" s="106"/>
      <c r="L588" s="109"/>
      <c r="Q588" s="163"/>
      <c r="R588" s="7"/>
      <c r="S588" s="7"/>
      <c r="AY588" s="26">
        <f>B586</f>
        <v>0</v>
      </c>
    </row>
    <row r="589" spans="1:51" s="26" customFormat="1" ht="108" customHeight="1">
      <c r="A589" s="118">
        <v>194</v>
      </c>
      <c r="B589" s="125">
        <f>VLOOKUP(A589,'Sua gia'!$A$7:$C$569,3,0)</f>
        <v>0</v>
      </c>
      <c r="C589" s="128"/>
      <c r="D589" s="128"/>
      <c r="E589" s="25" t="s">
        <v>20</v>
      </c>
      <c r="F589" s="113">
        <f>VLOOKUP(A589,'Sua gia'!$A$7:$I$569,5,0)</f>
        <v>0</v>
      </c>
      <c r="G589" s="113">
        <f>VLOOKUP(A589,'Sua gia'!$A$7:$I$569,6,0)</f>
        <v>0</v>
      </c>
      <c r="H589" s="110">
        <f>F589*G589/1000000</f>
        <v>0</v>
      </c>
      <c r="I589" s="113">
        <f>VLOOKUP(A589,'Sua gia'!$A$7:$I$569,8,0)</f>
        <v>0</v>
      </c>
      <c r="J589" s="104">
        <f>VLOOKUP(A589,'Sua gia'!$A$7:$I$569,9,0)*(1+'Sua gia'!$E$2/100)</f>
        <v>0</v>
      </c>
      <c r="K589" s="104">
        <f>Q589*($N$8+$R$6/100)</f>
        <v>0</v>
      </c>
      <c r="L589" s="107">
        <f>(H589*J589+K589)*I589</f>
        <v>0</v>
      </c>
      <c r="Q589" s="163"/>
      <c r="R589" s="65"/>
      <c r="S589" s="65"/>
      <c r="AY589" s="26">
        <f>B589</f>
        <v>0</v>
      </c>
    </row>
    <row r="590" spans="1:51" s="1" customFormat="1" ht="75" customHeight="1">
      <c r="A590" s="119"/>
      <c r="B590" s="126"/>
      <c r="C590" s="129"/>
      <c r="D590" s="129"/>
      <c r="E590" s="116" t="str">
        <f>'Sua gia'!$H$1</f>
        <v>Kính dán 6.38 trắng trong</v>
      </c>
      <c r="F590" s="114"/>
      <c r="G590" s="114"/>
      <c r="H590" s="111"/>
      <c r="I590" s="114"/>
      <c r="J590" s="105"/>
      <c r="K590" s="105"/>
      <c r="L590" s="108"/>
      <c r="M590" s="21"/>
      <c r="O590" s="21"/>
      <c r="P590" s="21"/>
      <c r="Q590" s="163"/>
      <c r="R590" s="66"/>
      <c r="S590" s="66"/>
      <c r="T590" s="21"/>
      <c r="U590" s="21"/>
      <c r="V590" s="21"/>
      <c r="W590" s="21"/>
      <c r="X590" s="21"/>
      <c r="Y590" s="21"/>
      <c r="Z590" s="21"/>
      <c r="AA590" s="21"/>
      <c r="AB590" s="21"/>
      <c r="AY590" s="26">
        <f>B589</f>
        <v>0</v>
      </c>
    </row>
    <row r="591" spans="1:51" s="1" customFormat="1" ht="33" customHeight="1" thickBot="1">
      <c r="A591" s="120"/>
      <c r="B591" s="127"/>
      <c r="C591" s="27">
        <f>VLOOKUP(A589,'Sua gia'!$A$7:$D$939,4,0)</f>
        <v>0</v>
      </c>
      <c r="D591" s="27" t="str">
        <f>'Sua gia'!$E$1</f>
        <v>Xingfa</v>
      </c>
      <c r="E591" s="117"/>
      <c r="F591" s="115"/>
      <c r="G591" s="115"/>
      <c r="H591" s="112"/>
      <c r="I591" s="115"/>
      <c r="J591" s="106"/>
      <c r="K591" s="106"/>
      <c r="L591" s="109"/>
      <c r="Q591" s="163"/>
      <c r="R591" s="7"/>
      <c r="S591" s="67"/>
      <c r="AY591" s="26">
        <f>B589</f>
        <v>0</v>
      </c>
    </row>
    <row r="592" spans="1:51" s="26" customFormat="1" ht="108" customHeight="1">
      <c r="A592" s="118">
        <v>195</v>
      </c>
      <c r="B592" s="121">
        <f>VLOOKUP(A592,'Sua gia'!$A$7:$C$569,3,0)</f>
        <v>0</v>
      </c>
      <c r="C592" s="124"/>
      <c r="D592" s="124"/>
      <c r="E592" s="25" t="s">
        <v>46</v>
      </c>
      <c r="F592" s="98">
        <f>VLOOKUP(A592,'Sua gia'!$A$7:$I$569,5,0)</f>
        <v>0</v>
      </c>
      <c r="G592" s="98">
        <f>VLOOKUP(A592,'Sua gia'!$A$7:$I$569,6,0)</f>
        <v>0</v>
      </c>
      <c r="H592" s="95">
        <f>F592*G592/1000000</f>
        <v>0</v>
      </c>
      <c r="I592" s="98">
        <f>VLOOKUP(A592,'Sua gia'!$A$7:$I$569,8,0)</f>
        <v>0</v>
      </c>
      <c r="J592" s="101">
        <f>VLOOKUP(A592,'Sua gia'!$A$7:$I$569,9,0)*(1+'Sua gia'!$E$2/100)</f>
        <v>0</v>
      </c>
      <c r="K592" s="104">
        <f>Q592*($N$8+$R$6/100)</f>
        <v>0</v>
      </c>
      <c r="L592" s="107">
        <f>(H592*J592+K592)*I592</f>
        <v>0</v>
      </c>
      <c r="Q592" s="163"/>
      <c r="R592" s="65"/>
      <c r="S592" s="65"/>
      <c r="AY592" s="26">
        <f>B592</f>
        <v>0</v>
      </c>
    </row>
    <row r="593" spans="1:51" s="26" customFormat="1" ht="75" customHeight="1">
      <c r="A593" s="119"/>
      <c r="B593" s="122"/>
      <c r="C593" s="116"/>
      <c r="D593" s="116"/>
      <c r="E593" s="116" t="str">
        <f>'Sua gia'!$H$1</f>
        <v>Kính dán 6.38 trắng trong</v>
      </c>
      <c r="F593" s="99"/>
      <c r="G593" s="99"/>
      <c r="H593" s="96"/>
      <c r="I593" s="99"/>
      <c r="J593" s="102"/>
      <c r="K593" s="105"/>
      <c r="L593" s="108"/>
      <c r="M593" s="63"/>
      <c r="O593" s="63"/>
      <c r="P593" s="63"/>
      <c r="Q593" s="163"/>
      <c r="R593" s="68"/>
      <c r="S593" s="68"/>
      <c r="T593" s="63"/>
      <c r="U593" s="63"/>
      <c r="V593" s="63"/>
      <c r="W593" s="63"/>
      <c r="X593" s="63"/>
      <c r="Y593" s="63"/>
      <c r="Z593" s="63"/>
      <c r="AA593" s="63"/>
      <c r="AB593" s="63"/>
      <c r="AY593" s="26">
        <f>B592</f>
        <v>0</v>
      </c>
    </row>
    <row r="594" spans="1:51" s="26" customFormat="1" ht="33" customHeight="1" thickBot="1">
      <c r="A594" s="120"/>
      <c r="B594" s="123"/>
      <c r="C594" s="62">
        <f>VLOOKUP(A592,'Sua gia'!$A$7:$D$939,4,0)</f>
        <v>0</v>
      </c>
      <c r="D594" s="62" t="str">
        <f>'Sua gia'!$E$1</f>
        <v>Xingfa</v>
      </c>
      <c r="E594" s="117"/>
      <c r="F594" s="100"/>
      <c r="G594" s="100"/>
      <c r="H594" s="97"/>
      <c r="I594" s="100"/>
      <c r="J594" s="103"/>
      <c r="K594" s="106"/>
      <c r="L594" s="109"/>
      <c r="Q594" s="163"/>
      <c r="R594" s="65"/>
      <c r="S594" s="65"/>
      <c r="AY594" s="26">
        <f>B592</f>
        <v>0</v>
      </c>
    </row>
    <row r="595" spans="1:19" s="1" customFormat="1" ht="45.75" customHeight="1" thickBot="1">
      <c r="A595" s="151" t="s">
        <v>18</v>
      </c>
      <c r="B595" s="152"/>
      <c r="C595" s="153"/>
      <c r="D595" s="16"/>
      <c r="E595" s="9"/>
      <c r="F595" s="10"/>
      <c r="G595" s="10"/>
      <c r="H595" s="11">
        <f>SUMPRODUCT(H10:H594,I10:I594)</f>
        <v>0</v>
      </c>
      <c r="I595" s="12"/>
      <c r="J595" s="15" t="e">
        <f>L595/H595</f>
        <v>#DIV/0!</v>
      </c>
      <c r="K595" s="13"/>
      <c r="L595" s="14">
        <f>SUM(L10:L594)</f>
        <v>0</v>
      </c>
      <c r="Q595" s="164"/>
      <c r="R595" s="7"/>
      <c r="S595" s="7"/>
    </row>
    <row r="596" spans="1:19" s="1" customFormat="1" ht="19.5" customHeight="1">
      <c r="A596" s="28"/>
      <c r="B596" s="28"/>
      <c r="C596" s="28"/>
      <c r="D596" s="28"/>
      <c r="E596" s="28"/>
      <c r="F596" s="28"/>
      <c r="G596" s="28"/>
      <c r="H596" s="28"/>
      <c r="I596" s="28"/>
      <c r="J596" s="28"/>
      <c r="K596" s="28"/>
      <c r="L596" s="28"/>
      <c r="Q596" s="164"/>
      <c r="R596" s="7"/>
      <c r="S596" s="7"/>
    </row>
    <row r="597" spans="1:17" s="2" customFormat="1" ht="18" customHeight="1">
      <c r="A597" s="149" t="s">
        <v>36</v>
      </c>
      <c r="B597" s="149"/>
      <c r="C597" s="5"/>
      <c r="D597" s="33"/>
      <c r="E597" s="34"/>
      <c r="F597" s="33"/>
      <c r="G597" s="35"/>
      <c r="H597" s="36"/>
      <c r="I597" s="33"/>
      <c r="J597" s="33"/>
      <c r="K597" s="34"/>
      <c r="L597" s="33"/>
      <c r="M597" s="37"/>
      <c r="N597" s="34"/>
      <c r="O597" s="34"/>
      <c r="Q597" s="164"/>
    </row>
    <row r="598" spans="1:17" s="2" customFormat="1" ht="18.75" customHeight="1">
      <c r="A598" s="33"/>
      <c r="B598" s="77" t="s">
        <v>31</v>
      </c>
      <c r="C598" s="77"/>
      <c r="D598" s="76"/>
      <c r="E598" s="76"/>
      <c r="F598" s="76"/>
      <c r="G598" s="76"/>
      <c r="H598" s="76"/>
      <c r="I598" s="76"/>
      <c r="J598" s="76"/>
      <c r="K598" s="76"/>
      <c r="L598" s="76"/>
      <c r="M598" s="76"/>
      <c r="N598" s="76"/>
      <c r="O598" s="38"/>
      <c r="Q598" s="164"/>
    </row>
    <row r="599" spans="1:17" s="2" customFormat="1" ht="18.75" customHeight="1">
      <c r="A599" s="33"/>
      <c r="B599" s="77" t="s">
        <v>39</v>
      </c>
      <c r="C599" s="77"/>
      <c r="D599" s="76"/>
      <c r="E599" s="76"/>
      <c r="F599" s="76"/>
      <c r="G599" s="76"/>
      <c r="H599" s="76"/>
      <c r="I599" s="76"/>
      <c r="J599" s="76"/>
      <c r="K599" s="76"/>
      <c r="L599" s="76"/>
      <c r="M599" s="76"/>
      <c r="N599" s="76"/>
      <c r="O599" s="38"/>
      <c r="Q599" s="164"/>
    </row>
    <row r="600" spans="1:17" s="2" customFormat="1" ht="18.75" customHeight="1">
      <c r="A600" s="33"/>
      <c r="B600" s="77" t="s">
        <v>40</v>
      </c>
      <c r="C600" s="77"/>
      <c r="D600" s="76"/>
      <c r="E600" s="76"/>
      <c r="F600" s="76"/>
      <c r="G600" s="76"/>
      <c r="H600" s="76"/>
      <c r="I600" s="76"/>
      <c r="J600" s="76"/>
      <c r="K600" s="76"/>
      <c r="L600" s="76"/>
      <c r="M600" s="76"/>
      <c r="N600" s="76"/>
      <c r="O600" s="38"/>
      <c r="Q600" s="164"/>
    </row>
    <row r="601" spans="1:17" s="2" customFormat="1" ht="22.5" customHeight="1">
      <c r="A601" s="33"/>
      <c r="B601" s="77" t="s">
        <v>32</v>
      </c>
      <c r="C601" s="77"/>
      <c r="D601" s="76"/>
      <c r="E601" s="76"/>
      <c r="F601" s="76"/>
      <c r="G601" s="76"/>
      <c r="H601" s="76"/>
      <c r="I601" s="76"/>
      <c r="J601" s="76"/>
      <c r="K601" s="76"/>
      <c r="L601" s="76"/>
      <c r="M601" s="76"/>
      <c r="N601" s="76"/>
      <c r="O601" s="38"/>
      <c r="Q601" s="164"/>
    </row>
    <row r="602" spans="1:17" s="2" customFormat="1" ht="18.75" customHeight="1">
      <c r="A602" s="33"/>
      <c r="B602" s="77" t="s">
        <v>33</v>
      </c>
      <c r="C602" s="77"/>
      <c r="D602" s="76"/>
      <c r="E602" s="76"/>
      <c r="F602" s="76"/>
      <c r="G602" s="76"/>
      <c r="H602" s="76"/>
      <c r="I602" s="76"/>
      <c r="J602" s="76"/>
      <c r="K602" s="76"/>
      <c r="L602" s="76"/>
      <c r="M602" s="76"/>
      <c r="N602" s="76"/>
      <c r="O602" s="38"/>
      <c r="Q602" s="164"/>
    </row>
    <row r="603" spans="1:17" s="2" customFormat="1" ht="15.75" customHeight="1">
      <c r="A603" s="33"/>
      <c r="B603" s="77" t="s">
        <v>34</v>
      </c>
      <c r="C603" s="77"/>
      <c r="D603" s="76"/>
      <c r="E603" s="76"/>
      <c r="F603" s="76"/>
      <c r="G603" s="76"/>
      <c r="H603" s="76"/>
      <c r="I603" s="76"/>
      <c r="J603" s="76"/>
      <c r="K603" s="76"/>
      <c r="L603" s="76"/>
      <c r="M603" s="76"/>
      <c r="N603" s="76"/>
      <c r="O603" s="38"/>
      <c r="Q603" s="164"/>
    </row>
    <row r="604" spans="1:17" s="2" customFormat="1" ht="21.75" customHeight="1">
      <c r="A604" s="64" t="s">
        <v>35</v>
      </c>
      <c r="B604" s="64"/>
      <c r="C604" s="64"/>
      <c r="D604" s="64"/>
      <c r="E604" s="64"/>
      <c r="F604" s="64"/>
      <c r="G604" s="64"/>
      <c r="H604" s="64"/>
      <c r="I604" s="64"/>
      <c r="J604" s="64"/>
      <c r="K604" s="64"/>
      <c r="L604" s="64"/>
      <c r="M604" s="64"/>
      <c r="N604" s="64"/>
      <c r="O604" s="39"/>
      <c r="Q604" s="164"/>
    </row>
    <row r="605" spans="1:17" s="2" customFormat="1" ht="21.75" customHeight="1">
      <c r="A605" s="39"/>
      <c r="B605" s="39"/>
      <c r="C605" s="39"/>
      <c r="D605" s="39"/>
      <c r="E605" s="39"/>
      <c r="F605" s="39"/>
      <c r="G605" s="39"/>
      <c r="H605" s="78" t="s">
        <v>52</v>
      </c>
      <c r="I605" s="78"/>
      <c r="J605" s="78"/>
      <c r="K605" s="78"/>
      <c r="L605" s="39"/>
      <c r="M605" s="39"/>
      <c r="N605" s="39"/>
      <c r="O605" s="39"/>
      <c r="Q605" s="164"/>
    </row>
    <row r="606" spans="1:17" s="43" customFormat="1" ht="19.5">
      <c r="A606" s="150" t="s">
        <v>37</v>
      </c>
      <c r="B606" s="150"/>
      <c r="C606" s="150"/>
      <c r="D606" s="40"/>
      <c r="E606" s="40"/>
      <c r="F606" s="41"/>
      <c r="G606" s="42"/>
      <c r="H606" s="79" t="s">
        <v>53</v>
      </c>
      <c r="I606" s="79"/>
      <c r="J606" s="79"/>
      <c r="K606" s="79"/>
      <c r="L606" s="41"/>
      <c r="Q606" s="165"/>
    </row>
    <row r="607" spans="1:12" ht="18.75">
      <c r="A607" s="7"/>
      <c r="B607" s="7"/>
      <c r="C607" s="2"/>
      <c r="D607" s="2"/>
      <c r="E607" s="2"/>
      <c r="F607" s="2"/>
      <c r="G607" s="2"/>
      <c r="H607" s="2"/>
      <c r="I607" s="2"/>
      <c r="J607" s="17"/>
      <c r="K607" s="2"/>
      <c r="L607" s="2"/>
    </row>
    <row r="608" spans="1:12" ht="18.75">
      <c r="A608" s="7"/>
      <c r="B608" s="7"/>
      <c r="C608" s="2"/>
      <c r="D608" s="2"/>
      <c r="E608" s="2"/>
      <c r="F608" s="2"/>
      <c r="G608" s="2"/>
      <c r="H608" s="2"/>
      <c r="I608" s="2"/>
      <c r="J608" s="17"/>
      <c r="K608" s="2"/>
      <c r="L608" s="2"/>
    </row>
    <row r="609" spans="1:12" ht="18.75">
      <c r="A609" s="7"/>
      <c r="B609" s="7"/>
      <c r="C609" s="2"/>
      <c r="D609" s="2"/>
      <c r="E609" s="2"/>
      <c r="F609" s="2"/>
      <c r="G609" s="2"/>
      <c r="H609" s="2"/>
      <c r="I609" s="2"/>
      <c r="J609" s="17"/>
      <c r="K609" s="2"/>
      <c r="L609" s="2"/>
    </row>
    <row r="610" spans="1:12" ht="18.75">
      <c r="A610" s="7"/>
      <c r="B610" s="7"/>
      <c r="C610" s="2"/>
      <c r="D610" s="2"/>
      <c r="E610" s="2"/>
      <c r="F610" s="2"/>
      <c r="G610" s="2"/>
      <c r="H610" s="2"/>
      <c r="I610" s="2"/>
      <c r="J610" s="17"/>
      <c r="K610" s="2"/>
      <c r="L610" s="2"/>
    </row>
    <row r="611" spans="1:12" ht="18.75">
      <c r="A611" s="7"/>
      <c r="B611" s="7"/>
      <c r="C611" s="2"/>
      <c r="D611" s="2"/>
      <c r="E611" s="2"/>
      <c r="F611" s="2"/>
      <c r="G611" s="2"/>
      <c r="H611" s="2"/>
      <c r="I611" s="2"/>
      <c r="J611" s="17"/>
      <c r="K611" s="2"/>
      <c r="L611" s="2"/>
    </row>
    <row r="612" spans="1:12" ht="18.75">
      <c r="A612" s="7"/>
      <c r="B612" s="7"/>
      <c r="C612" s="2"/>
      <c r="D612" s="2"/>
      <c r="E612" s="2"/>
      <c r="F612" s="2"/>
      <c r="G612" s="2"/>
      <c r="H612" s="2"/>
      <c r="I612" s="2"/>
      <c r="J612" s="17"/>
      <c r="K612" s="2"/>
      <c r="L612" s="2"/>
    </row>
    <row r="613" spans="1:12" ht="18.75">
      <c r="A613" s="7"/>
      <c r="B613" s="7"/>
      <c r="C613" s="2"/>
      <c r="D613" s="2"/>
      <c r="E613" s="2"/>
      <c r="F613" s="2"/>
      <c r="G613" s="2"/>
      <c r="H613" s="2"/>
      <c r="I613" s="2"/>
      <c r="J613" s="17"/>
      <c r="K613" s="2"/>
      <c r="L613" s="2"/>
    </row>
    <row r="614" spans="1:12" ht="18.75">
      <c r="A614" s="7"/>
      <c r="B614" s="7"/>
      <c r="C614" s="2"/>
      <c r="D614" s="2"/>
      <c r="E614" s="2"/>
      <c r="F614" s="2"/>
      <c r="G614" s="2"/>
      <c r="H614" s="2"/>
      <c r="I614" s="2"/>
      <c r="J614" s="17"/>
      <c r="K614" s="2"/>
      <c r="L614" s="2"/>
    </row>
    <row r="615" spans="1:12" ht="18.75">
      <c r="A615" s="7"/>
      <c r="B615" s="7"/>
      <c r="C615" s="2"/>
      <c r="D615" s="2"/>
      <c r="E615" s="2"/>
      <c r="F615" s="2"/>
      <c r="G615" s="2"/>
      <c r="H615" s="2"/>
      <c r="I615" s="2"/>
      <c r="J615" s="17"/>
      <c r="K615" s="2"/>
      <c r="L615" s="2"/>
    </row>
    <row r="616" spans="1:12" ht="18.75">
      <c r="A616" s="7"/>
      <c r="B616" s="7"/>
      <c r="C616" s="2"/>
      <c r="D616" s="2"/>
      <c r="E616" s="2"/>
      <c r="F616" s="2"/>
      <c r="G616" s="2"/>
      <c r="H616" s="2"/>
      <c r="I616" s="2"/>
      <c r="J616" s="17"/>
      <c r="K616" s="2"/>
      <c r="L616" s="2"/>
    </row>
    <row r="617" spans="1:12" ht="18.75">
      <c r="A617" s="7"/>
      <c r="B617" s="7"/>
      <c r="C617" s="2"/>
      <c r="D617" s="2"/>
      <c r="E617" s="2"/>
      <c r="F617" s="2"/>
      <c r="G617" s="2"/>
      <c r="H617" s="2"/>
      <c r="I617" s="2"/>
      <c r="J617" s="17"/>
      <c r="K617" s="2"/>
      <c r="L617" s="2"/>
    </row>
    <row r="618" spans="1:12" ht="18.75">
      <c r="A618" s="7"/>
      <c r="B618" s="7"/>
      <c r="C618" s="2"/>
      <c r="D618" s="2"/>
      <c r="E618" s="2"/>
      <c r="F618" s="2"/>
      <c r="G618" s="2"/>
      <c r="H618" s="2"/>
      <c r="I618" s="2"/>
      <c r="J618" s="17"/>
      <c r="K618" s="2"/>
      <c r="L618" s="2"/>
    </row>
    <row r="619" spans="1:12" ht="18.75">
      <c r="A619" s="7"/>
      <c r="B619" s="7"/>
      <c r="C619" s="2"/>
      <c r="D619" s="2"/>
      <c r="E619" s="2"/>
      <c r="F619" s="2"/>
      <c r="G619" s="2"/>
      <c r="H619" s="2"/>
      <c r="I619" s="2"/>
      <c r="J619" s="17"/>
      <c r="K619" s="2"/>
      <c r="L619" s="2"/>
    </row>
    <row r="620" spans="1:12" ht="18.75">
      <c r="A620" s="7"/>
      <c r="B620" s="7"/>
      <c r="C620" s="2"/>
      <c r="D620" s="2"/>
      <c r="E620" s="2"/>
      <c r="F620" s="2"/>
      <c r="G620" s="2"/>
      <c r="H620" s="2"/>
      <c r="I620" s="2"/>
      <c r="J620" s="17"/>
      <c r="K620" s="2"/>
      <c r="L620" s="2"/>
    </row>
    <row r="621" spans="1:12" ht="18.75">
      <c r="A621" s="7"/>
      <c r="B621" s="7"/>
      <c r="C621" s="2"/>
      <c r="D621" s="2"/>
      <c r="E621" s="2"/>
      <c r="F621" s="2"/>
      <c r="G621" s="2"/>
      <c r="H621" s="2"/>
      <c r="I621" s="2"/>
      <c r="J621" s="17"/>
      <c r="K621" s="2"/>
      <c r="L621" s="2"/>
    </row>
    <row r="622" spans="1:12" ht="18.75">
      <c r="A622" s="7"/>
      <c r="B622" s="7"/>
      <c r="C622" s="2"/>
      <c r="D622" s="2"/>
      <c r="E622" s="2"/>
      <c r="F622" s="2"/>
      <c r="G622" s="2"/>
      <c r="H622" s="2"/>
      <c r="I622" s="2"/>
      <c r="J622" s="17"/>
      <c r="K622" s="2"/>
      <c r="L622" s="2"/>
    </row>
    <row r="623" spans="1:12" ht="18.75">
      <c r="A623" s="7"/>
      <c r="B623" s="7"/>
      <c r="C623" s="2"/>
      <c r="D623" s="2"/>
      <c r="E623" s="2"/>
      <c r="F623" s="2"/>
      <c r="G623" s="2"/>
      <c r="H623" s="2"/>
      <c r="I623" s="2"/>
      <c r="J623" s="17"/>
      <c r="K623" s="2"/>
      <c r="L623" s="2"/>
    </row>
    <row r="624" spans="1:12" ht="18.75">
      <c r="A624" s="7"/>
      <c r="B624" s="7"/>
      <c r="C624" s="2"/>
      <c r="D624" s="2"/>
      <c r="E624" s="2"/>
      <c r="F624" s="2"/>
      <c r="G624" s="2"/>
      <c r="H624" s="2"/>
      <c r="I624" s="2"/>
      <c r="J624" s="17"/>
      <c r="K624" s="2"/>
      <c r="L624" s="2"/>
    </row>
    <row r="625" spans="1:12" ht="18.75">
      <c r="A625" s="7"/>
      <c r="B625" s="7"/>
      <c r="C625" s="2"/>
      <c r="D625" s="2"/>
      <c r="E625" s="2"/>
      <c r="F625" s="2"/>
      <c r="G625" s="2"/>
      <c r="H625" s="2"/>
      <c r="I625" s="2"/>
      <c r="J625" s="17"/>
      <c r="K625" s="2"/>
      <c r="L625" s="2"/>
    </row>
    <row r="626" spans="1:12" ht="18.75">
      <c r="A626" s="7"/>
      <c r="B626" s="7"/>
      <c r="C626" s="2"/>
      <c r="D626" s="2"/>
      <c r="E626" s="2"/>
      <c r="F626" s="2"/>
      <c r="G626" s="2"/>
      <c r="H626" s="2"/>
      <c r="I626" s="2"/>
      <c r="J626" s="17"/>
      <c r="K626" s="2"/>
      <c r="L626" s="2"/>
    </row>
    <row r="627" spans="1:12" ht="18.75">
      <c r="A627" s="7"/>
      <c r="B627" s="7"/>
      <c r="C627" s="2"/>
      <c r="D627" s="2"/>
      <c r="E627" s="2"/>
      <c r="F627" s="2"/>
      <c r="G627" s="2"/>
      <c r="H627" s="2"/>
      <c r="I627" s="2"/>
      <c r="J627" s="17"/>
      <c r="K627" s="2"/>
      <c r="L627" s="2"/>
    </row>
    <row r="628" spans="1:12" ht="18.75">
      <c r="A628" s="7"/>
      <c r="B628" s="7"/>
      <c r="C628" s="2"/>
      <c r="D628" s="2"/>
      <c r="E628" s="2"/>
      <c r="F628" s="2"/>
      <c r="G628" s="2"/>
      <c r="H628" s="2"/>
      <c r="I628" s="2"/>
      <c r="J628" s="17"/>
      <c r="K628" s="2"/>
      <c r="L628" s="2"/>
    </row>
    <row r="629" spans="1:12" ht="18.75">
      <c r="A629" s="7"/>
      <c r="B629" s="7"/>
      <c r="C629" s="2"/>
      <c r="D629" s="2"/>
      <c r="E629" s="2"/>
      <c r="F629" s="2"/>
      <c r="G629" s="2"/>
      <c r="H629" s="2"/>
      <c r="I629" s="2"/>
      <c r="J629" s="17"/>
      <c r="K629" s="2"/>
      <c r="L629" s="2"/>
    </row>
    <row r="630" spans="1:12" ht="18.75">
      <c r="A630" s="7"/>
      <c r="B630" s="7"/>
      <c r="C630" s="2"/>
      <c r="D630" s="2"/>
      <c r="E630" s="2"/>
      <c r="F630" s="2"/>
      <c r="G630" s="2"/>
      <c r="H630" s="2"/>
      <c r="I630" s="2"/>
      <c r="J630" s="17"/>
      <c r="K630" s="2"/>
      <c r="L630" s="2"/>
    </row>
    <row r="631" spans="1:12" ht="18.75">
      <c r="A631" s="7"/>
      <c r="B631" s="7"/>
      <c r="C631" s="2"/>
      <c r="D631" s="2"/>
      <c r="E631" s="2"/>
      <c r="F631" s="2"/>
      <c r="G631" s="2"/>
      <c r="H631" s="2"/>
      <c r="I631" s="2"/>
      <c r="J631" s="17"/>
      <c r="K631" s="2"/>
      <c r="L631" s="2"/>
    </row>
    <row r="632" spans="1:12" ht="18.75">
      <c r="A632" s="7"/>
      <c r="B632" s="7"/>
      <c r="C632" s="2"/>
      <c r="D632" s="2"/>
      <c r="E632" s="2"/>
      <c r="F632" s="2"/>
      <c r="G632" s="2"/>
      <c r="H632" s="2"/>
      <c r="I632" s="2"/>
      <c r="J632" s="17"/>
      <c r="K632" s="2"/>
      <c r="L632" s="2"/>
    </row>
    <row r="633" spans="1:12" ht="18.75">
      <c r="A633" s="7"/>
      <c r="B633" s="7"/>
      <c r="C633" s="2"/>
      <c r="D633" s="2"/>
      <c r="E633" s="2"/>
      <c r="F633" s="2"/>
      <c r="G633" s="2"/>
      <c r="H633" s="2"/>
      <c r="I633" s="2"/>
      <c r="J633" s="17"/>
      <c r="K633" s="2"/>
      <c r="L633" s="2"/>
    </row>
    <row r="634" spans="1:12" ht="18.75">
      <c r="A634" s="7"/>
      <c r="B634" s="7"/>
      <c r="C634" s="2"/>
      <c r="D634" s="2"/>
      <c r="E634" s="2"/>
      <c r="F634" s="2"/>
      <c r="G634" s="2"/>
      <c r="H634" s="2"/>
      <c r="I634" s="2"/>
      <c r="J634" s="17"/>
      <c r="K634" s="2"/>
      <c r="L634" s="2"/>
    </row>
    <row r="635" spans="1:12" ht="18.75">
      <c r="A635" s="7"/>
      <c r="B635" s="7"/>
      <c r="C635" s="2"/>
      <c r="D635" s="2"/>
      <c r="E635" s="2"/>
      <c r="F635" s="2"/>
      <c r="G635" s="2"/>
      <c r="H635" s="2"/>
      <c r="I635" s="2"/>
      <c r="J635" s="17"/>
      <c r="K635" s="2"/>
      <c r="L635" s="2"/>
    </row>
    <row r="636" spans="1:12" ht="18.75">
      <c r="A636" s="7"/>
      <c r="B636" s="7"/>
      <c r="C636" s="2"/>
      <c r="D636" s="2"/>
      <c r="E636" s="2"/>
      <c r="F636" s="2"/>
      <c r="G636" s="2"/>
      <c r="H636" s="2"/>
      <c r="I636" s="2"/>
      <c r="J636" s="17"/>
      <c r="K636" s="2"/>
      <c r="L636" s="2"/>
    </row>
    <row r="637" spans="1:12" ht="18.75">
      <c r="A637" s="7"/>
      <c r="B637" s="7"/>
      <c r="C637" s="2"/>
      <c r="D637" s="2"/>
      <c r="E637" s="2"/>
      <c r="F637" s="2"/>
      <c r="G637" s="2"/>
      <c r="H637" s="2"/>
      <c r="I637" s="2"/>
      <c r="J637" s="17"/>
      <c r="K637" s="2"/>
      <c r="L637" s="2"/>
    </row>
    <row r="638" spans="1:12" ht="18.75">
      <c r="A638" s="7"/>
      <c r="B638" s="7"/>
      <c r="C638" s="2"/>
      <c r="D638" s="2"/>
      <c r="E638" s="2"/>
      <c r="F638" s="2"/>
      <c r="G638" s="2"/>
      <c r="H638" s="2"/>
      <c r="I638" s="2"/>
      <c r="J638" s="17"/>
      <c r="K638" s="2"/>
      <c r="L638" s="2"/>
    </row>
    <row r="639" spans="1:12" ht="18.75">
      <c r="A639" s="7"/>
      <c r="B639" s="7"/>
      <c r="C639" s="2"/>
      <c r="D639" s="2"/>
      <c r="E639" s="2"/>
      <c r="F639" s="2"/>
      <c r="G639" s="2"/>
      <c r="H639" s="2"/>
      <c r="I639" s="2"/>
      <c r="J639" s="17"/>
      <c r="K639" s="2"/>
      <c r="L639" s="2"/>
    </row>
    <row r="640" spans="1:12" ht="18.75">
      <c r="A640" s="7"/>
      <c r="B640" s="7"/>
      <c r="C640" s="2"/>
      <c r="D640" s="2"/>
      <c r="E640" s="2"/>
      <c r="F640" s="2"/>
      <c r="G640" s="2"/>
      <c r="H640" s="2"/>
      <c r="I640" s="2"/>
      <c r="J640" s="17"/>
      <c r="K640" s="2"/>
      <c r="L640" s="2"/>
    </row>
    <row r="641" spans="1:12" ht="18.75">
      <c r="A641" s="7"/>
      <c r="B641" s="7"/>
      <c r="C641" s="2"/>
      <c r="D641" s="2"/>
      <c r="E641" s="2"/>
      <c r="F641" s="2"/>
      <c r="G641" s="2"/>
      <c r="H641" s="2"/>
      <c r="I641" s="2"/>
      <c r="J641" s="17"/>
      <c r="K641" s="2"/>
      <c r="L641" s="2"/>
    </row>
    <row r="642" spans="1:12" ht="18.75">
      <c r="A642" s="7"/>
      <c r="B642" s="7"/>
      <c r="C642" s="2"/>
      <c r="D642" s="2"/>
      <c r="E642" s="2"/>
      <c r="F642" s="2"/>
      <c r="G642" s="2"/>
      <c r="H642" s="2"/>
      <c r="I642" s="2"/>
      <c r="J642" s="17"/>
      <c r="K642" s="2"/>
      <c r="L642" s="2"/>
    </row>
    <row r="643" spans="1:12" ht="18.75">
      <c r="A643" s="7"/>
      <c r="B643" s="7"/>
      <c r="C643" s="2"/>
      <c r="D643" s="2"/>
      <c r="E643" s="2"/>
      <c r="F643" s="2"/>
      <c r="G643" s="2"/>
      <c r="H643" s="2"/>
      <c r="I643" s="2"/>
      <c r="J643" s="17"/>
      <c r="K643" s="2"/>
      <c r="L643" s="2"/>
    </row>
    <row r="644" spans="1:12" ht="18.75">
      <c r="A644" s="7"/>
      <c r="B644" s="7"/>
      <c r="C644" s="2"/>
      <c r="D644" s="2"/>
      <c r="E644" s="2"/>
      <c r="F644" s="2"/>
      <c r="G644" s="2"/>
      <c r="H644" s="2"/>
      <c r="I644" s="2"/>
      <c r="J644" s="17"/>
      <c r="K644" s="2"/>
      <c r="L644" s="2"/>
    </row>
    <row r="645" spans="1:12" ht="18.75">
      <c r="A645" s="7"/>
      <c r="B645" s="7"/>
      <c r="C645" s="2"/>
      <c r="D645" s="2"/>
      <c r="E645" s="2"/>
      <c r="F645" s="2"/>
      <c r="G645" s="2"/>
      <c r="H645" s="2"/>
      <c r="I645" s="2"/>
      <c r="J645" s="17"/>
      <c r="K645" s="2"/>
      <c r="L645" s="2"/>
    </row>
    <row r="646" spans="1:12" ht="18.75">
      <c r="A646" s="7"/>
      <c r="B646" s="7"/>
      <c r="C646" s="2"/>
      <c r="D646" s="2"/>
      <c r="E646" s="2"/>
      <c r="F646" s="2"/>
      <c r="G646" s="2"/>
      <c r="H646" s="2"/>
      <c r="I646" s="2"/>
      <c r="J646" s="17"/>
      <c r="K646" s="2"/>
      <c r="L646" s="2"/>
    </row>
    <row r="647" spans="1:12" ht="18.75">
      <c r="A647" s="7"/>
      <c r="B647" s="7"/>
      <c r="C647" s="2"/>
      <c r="D647" s="2"/>
      <c r="E647" s="2"/>
      <c r="F647" s="2"/>
      <c r="G647" s="2"/>
      <c r="H647" s="2"/>
      <c r="I647" s="2"/>
      <c r="J647" s="17"/>
      <c r="K647" s="2"/>
      <c r="L647" s="2"/>
    </row>
    <row r="648" spans="1:12" ht="18.75">
      <c r="A648" s="7"/>
      <c r="B648" s="7"/>
      <c r="C648" s="2"/>
      <c r="D648" s="2"/>
      <c r="E648" s="2"/>
      <c r="F648" s="2"/>
      <c r="G648" s="2"/>
      <c r="H648" s="2"/>
      <c r="I648" s="2"/>
      <c r="J648" s="17"/>
      <c r="K648" s="2"/>
      <c r="L648" s="2"/>
    </row>
    <row r="649" spans="1:12" ht="18.75">
      <c r="A649" s="7"/>
      <c r="B649" s="7"/>
      <c r="C649" s="2"/>
      <c r="D649" s="2"/>
      <c r="E649" s="2"/>
      <c r="F649" s="2"/>
      <c r="G649" s="2"/>
      <c r="H649" s="2"/>
      <c r="I649" s="2"/>
      <c r="J649" s="17"/>
      <c r="K649" s="2"/>
      <c r="L649" s="2"/>
    </row>
    <row r="650" spans="1:12" ht="18.75">
      <c r="A650" s="7"/>
      <c r="B650" s="7"/>
      <c r="C650" s="2"/>
      <c r="D650" s="2"/>
      <c r="E650" s="2"/>
      <c r="F650" s="2"/>
      <c r="G650" s="2"/>
      <c r="H650" s="2"/>
      <c r="I650" s="2"/>
      <c r="J650" s="17"/>
      <c r="K650" s="2"/>
      <c r="L650" s="2"/>
    </row>
    <row r="651" spans="1:12" ht="18.75">
      <c r="A651" s="7"/>
      <c r="B651" s="7"/>
      <c r="C651" s="2"/>
      <c r="D651" s="2"/>
      <c r="E651" s="2"/>
      <c r="F651" s="2"/>
      <c r="G651" s="2"/>
      <c r="H651" s="2"/>
      <c r="I651" s="2"/>
      <c r="J651" s="17"/>
      <c r="K651" s="2"/>
      <c r="L651" s="2"/>
    </row>
    <row r="652" spans="1:12" ht="18.75">
      <c r="A652" s="7"/>
      <c r="B652" s="7"/>
      <c r="C652" s="2"/>
      <c r="D652" s="2"/>
      <c r="E652" s="2"/>
      <c r="F652" s="2"/>
      <c r="G652" s="2"/>
      <c r="H652" s="2"/>
      <c r="I652" s="2"/>
      <c r="J652" s="17"/>
      <c r="K652" s="2"/>
      <c r="L652" s="2"/>
    </row>
    <row r="653" spans="1:12" ht="18.75">
      <c r="A653" s="7"/>
      <c r="B653" s="7"/>
      <c r="C653" s="2"/>
      <c r="D653" s="2"/>
      <c r="E653" s="2"/>
      <c r="F653" s="2"/>
      <c r="G653" s="2"/>
      <c r="H653" s="2"/>
      <c r="I653" s="2"/>
      <c r="J653" s="17"/>
      <c r="K653" s="2"/>
      <c r="L653" s="2"/>
    </row>
  </sheetData>
  <sheetProtection/>
  <mergeCells count="2361">
    <mergeCell ref="Q3:Q4"/>
    <mergeCell ref="R3:R4"/>
    <mergeCell ref="Q583:Q585"/>
    <mergeCell ref="Q586:Q588"/>
    <mergeCell ref="Q589:Q591"/>
    <mergeCell ref="Q592:Q594"/>
    <mergeCell ref="Q565:Q567"/>
    <mergeCell ref="Q568:Q570"/>
    <mergeCell ref="Q571:Q573"/>
    <mergeCell ref="Q574:Q576"/>
    <mergeCell ref="Q577:Q579"/>
    <mergeCell ref="Q580:Q582"/>
    <mergeCell ref="Q547:Q549"/>
    <mergeCell ref="Q550:Q552"/>
    <mergeCell ref="Q553:Q555"/>
    <mergeCell ref="Q556:Q558"/>
    <mergeCell ref="Q559:Q561"/>
    <mergeCell ref="Q562:Q564"/>
    <mergeCell ref="Q529:Q531"/>
    <mergeCell ref="Q532:Q534"/>
    <mergeCell ref="Q535:Q537"/>
    <mergeCell ref="Q538:Q540"/>
    <mergeCell ref="Q541:Q543"/>
    <mergeCell ref="Q544:Q546"/>
    <mergeCell ref="Q511:Q513"/>
    <mergeCell ref="Q514:Q516"/>
    <mergeCell ref="Q517:Q519"/>
    <mergeCell ref="Q520:Q522"/>
    <mergeCell ref="Q523:Q525"/>
    <mergeCell ref="Q526:Q528"/>
    <mergeCell ref="Q493:Q495"/>
    <mergeCell ref="Q496:Q498"/>
    <mergeCell ref="Q499:Q501"/>
    <mergeCell ref="Q502:Q504"/>
    <mergeCell ref="Q505:Q507"/>
    <mergeCell ref="Q508:Q510"/>
    <mergeCell ref="Q475:Q477"/>
    <mergeCell ref="Q478:Q480"/>
    <mergeCell ref="Q481:Q483"/>
    <mergeCell ref="Q484:Q486"/>
    <mergeCell ref="Q487:Q489"/>
    <mergeCell ref="Q490:Q492"/>
    <mergeCell ref="Q457:Q459"/>
    <mergeCell ref="Q460:Q462"/>
    <mergeCell ref="Q463:Q465"/>
    <mergeCell ref="Q466:Q468"/>
    <mergeCell ref="Q469:Q471"/>
    <mergeCell ref="Q472:Q474"/>
    <mergeCell ref="Q439:Q441"/>
    <mergeCell ref="Q442:Q444"/>
    <mergeCell ref="Q445:Q447"/>
    <mergeCell ref="Q448:Q450"/>
    <mergeCell ref="Q451:Q453"/>
    <mergeCell ref="Q454:Q456"/>
    <mergeCell ref="Q421:Q423"/>
    <mergeCell ref="Q424:Q426"/>
    <mergeCell ref="Q427:Q429"/>
    <mergeCell ref="Q430:Q432"/>
    <mergeCell ref="Q433:Q435"/>
    <mergeCell ref="Q436:Q438"/>
    <mergeCell ref="Q403:Q405"/>
    <mergeCell ref="Q406:Q408"/>
    <mergeCell ref="Q409:Q411"/>
    <mergeCell ref="Q412:Q414"/>
    <mergeCell ref="Q415:Q417"/>
    <mergeCell ref="Q418:Q420"/>
    <mergeCell ref="Q385:Q387"/>
    <mergeCell ref="Q388:Q390"/>
    <mergeCell ref="Q391:Q393"/>
    <mergeCell ref="Q394:Q396"/>
    <mergeCell ref="Q397:Q399"/>
    <mergeCell ref="Q400:Q402"/>
    <mergeCell ref="Q367:Q369"/>
    <mergeCell ref="Q370:Q372"/>
    <mergeCell ref="Q373:Q375"/>
    <mergeCell ref="Q376:Q378"/>
    <mergeCell ref="Q379:Q381"/>
    <mergeCell ref="Q382:Q384"/>
    <mergeCell ref="Q349:Q351"/>
    <mergeCell ref="Q352:Q354"/>
    <mergeCell ref="Q355:Q357"/>
    <mergeCell ref="Q358:Q360"/>
    <mergeCell ref="Q361:Q363"/>
    <mergeCell ref="Q364:Q366"/>
    <mergeCell ref="Q331:Q333"/>
    <mergeCell ref="Q334:Q336"/>
    <mergeCell ref="Q337:Q339"/>
    <mergeCell ref="Q340:Q342"/>
    <mergeCell ref="Q343:Q345"/>
    <mergeCell ref="Q346:Q348"/>
    <mergeCell ref="Q313:Q315"/>
    <mergeCell ref="Q316:Q318"/>
    <mergeCell ref="Q319:Q321"/>
    <mergeCell ref="Q322:Q324"/>
    <mergeCell ref="Q325:Q327"/>
    <mergeCell ref="Q328:Q330"/>
    <mergeCell ref="Q295:Q297"/>
    <mergeCell ref="Q298:Q300"/>
    <mergeCell ref="Q301:Q303"/>
    <mergeCell ref="Q304:Q306"/>
    <mergeCell ref="Q307:Q309"/>
    <mergeCell ref="Q310:Q312"/>
    <mergeCell ref="Q277:Q279"/>
    <mergeCell ref="Q280:Q282"/>
    <mergeCell ref="Q283:Q285"/>
    <mergeCell ref="Q286:Q288"/>
    <mergeCell ref="Q289:Q291"/>
    <mergeCell ref="Q292:Q294"/>
    <mergeCell ref="Q259:Q261"/>
    <mergeCell ref="Q262:Q264"/>
    <mergeCell ref="Q265:Q267"/>
    <mergeCell ref="Q268:Q270"/>
    <mergeCell ref="Q271:Q273"/>
    <mergeCell ref="Q274:Q276"/>
    <mergeCell ref="Q241:Q243"/>
    <mergeCell ref="Q244:Q246"/>
    <mergeCell ref="Q247:Q249"/>
    <mergeCell ref="Q250:Q252"/>
    <mergeCell ref="Q253:Q255"/>
    <mergeCell ref="Q256:Q258"/>
    <mergeCell ref="Q223:Q225"/>
    <mergeCell ref="Q226:Q228"/>
    <mergeCell ref="Q229:Q231"/>
    <mergeCell ref="Q232:Q234"/>
    <mergeCell ref="Q235:Q237"/>
    <mergeCell ref="Q238:Q240"/>
    <mergeCell ref="Q205:Q207"/>
    <mergeCell ref="Q208:Q210"/>
    <mergeCell ref="Q211:Q213"/>
    <mergeCell ref="Q214:Q216"/>
    <mergeCell ref="Q217:Q219"/>
    <mergeCell ref="Q220:Q222"/>
    <mergeCell ref="Q187:Q189"/>
    <mergeCell ref="Q190:Q192"/>
    <mergeCell ref="Q193:Q195"/>
    <mergeCell ref="Q196:Q198"/>
    <mergeCell ref="Q199:Q201"/>
    <mergeCell ref="Q202:Q204"/>
    <mergeCell ref="Q169:Q171"/>
    <mergeCell ref="Q172:Q174"/>
    <mergeCell ref="Q175:Q177"/>
    <mergeCell ref="Q178:Q180"/>
    <mergeCell ref="Q181:Q183"/>
    <mergeCell ref="Q184:Q186"/>
    <mergeCell ref="Q151:Q153"/>
    <mergeCell ref="Q154:Q156"/>
    <mergeCell ref="Q157:Q159"/>
    <mergeCell ref="Q160:Q162"/>
    <mergeCell ref="Q163:Q165"/>
    <mergeCell ref="Q166:Q168"/>
    <mergeCell ref="Q133:Q135"/>
    <mergeCell ref="Q136:Q138"/>
    <mergeCell ref="Q139:Q141"/>
    <mergeCell ref="Q142:Q144"/>
    <mergeCell ref="Q145:Q147"/>
    <mergeCell ref="Q148:Q150"/>
    <mergeCell ref="Q115:Q117"/>
    <mergeCell ref="Q118:Q120"/>
    <mergeCell ref="Q121:Q123"/>
    <mergeCell ref="Q124:Q126"/>
    <mergeCell ref="Q127:Q129"/>
    <mergeCell ref="Q130:Q132"/>
    <mergeCell ref="Q97:Q99"/>
    <mergeCell ref="Q100:Q102"/>
    <mergeCell ref="Q103:Q105"/>
    <mergeCell ref="Q106:Q108"/>
    <mergeCell ref="Q109:Q111"/>
    <mergeCell ref="Q112:Q114"/>
    <mergeCell ref="Q79:Q81"/>
    <mergeCell ref="Q82:Q84"/>
    <mergeCell ref="Q85:Q87"/>
    <mergeCell ref="Q88:Q90"/>
    <mergeCell ref="Q91:Q93"/>
    <mergeCell ref="Q94:Q96"/>
    <mergeCell ref="Q61:Q63"/>
    <mergeCell ref="Q64:Q66"/>
    <mergeCell ref="Q67:Q69"/>
    <mergeCell ref="Q70:Q72"/>
    <mergeCell ref="Q73:Q75"/>
    <mergeCell ref="Q76:Q78"/>
    <mergeCell ref="Q43:Q45"/>
    <mergeCell ref="Q46:Q48"/>
    <mergeCell ref="Q49:Q51"/>
    <mergeCell ref="Q52:Q54"/>
    <mergeCell ref="Q55:Q57"/>
    <mergeCell ref="Q58:Q60"/>
    <mergeCell ref="Q25:Q27"/>
    <mergeCell ref="Q28:Q30"/>
    <mergeCell ref="Q31:Q33"/>
    <mergeCell ref="Q34:Q36"/>
    <mergeCell ref="Q37:Q39"/>
    <mergeCell ref="Q40:Q42"/>
    <mergeCell ref="Q7:Q9"/>
    <mergeCell ref="Q10:Q12"/>
    <mergeCell ref="Q13:Q15"/>
    <mergeCell ref="Q16:Q18"/>
    <mergeCell ref="Q19:Q21"/>
    <mergeCell ref="Q22:Q24"/>
    <mergeCell ref="E122:E123"/>
    <mergeCell ref="A121:A123"/>
    <mergeCell ref="B121:B123"/>
    <mergeCell ref="C121:D122"/>
    <mergeCell ref="F121:F123"/>
    <mergeCell ref="G121:G123"/>
    <mergeCell ref="H121:H123"/>
    <mergeCell ref="H118:H120"/>
    <mergeCell ref="I118:I120"/>
    <mergeCell ref="J118:J120"/>
    <mergeCell ref="K118:K120"/>
    <mergeCell ref="L118:L120"/>
    <mergeCell ref="I121:I123"/>
    <mergeCell ref="J121:J123"/>
    <mergeCell ref="K121:K123"/>
    <mergeCell ref="L121:L123"/>
    <mergeCell ref="I115:I117"/>
    <mergeCell ref="J115:J117"/>
    <mergeCell ref="K115:K117"/>
    <mergeCell ref="L115:L117"/>
    <mergeCell ref="E116:E117"/>
    <mergeCell ref="H115:H117"/>
    <mergeCell ref="A115:A117"/>
    <mergeCell ref="B115:B117"/>
    <mergeCell ref="C115:D116"/>
    <mergeCell ref="F115:F117"/>
    <mergeCell ref="G115:G117"/>
    <mergeCell ref="E119:E120"/>
    <mergeCell ref="I112:I114"/>
    <mergeCell ref="J112:J114"/>
    <mergeCell ref="K112:K114"/>
    <mergeCell ref="L112:L114"/>
    <mergeCell ref="E113:E114"/>
    <mergeCell ref="A118:A120"/>
    <mergeCell ref="B118:B120"/>
    <mergeCell ref="C118:D119"/>
    <mergeCell ref="F118:F120"/>
    <mergeCell ref="G118:G120"/>
    <mergeCell ref="A112:A114"/>
    <mergeCell ref="B112:B114"/>
    <mergeCell ref="C112:D113"/>
    <mergeCell ref="F112:F114"/>
    <mergeCell ref="G112:G114"/>
    <mergeCell ref="H112:H114"/>
    <mergeCell ref="H109:H111"/>
    <mergeCell ref="I109:I111"/>
    <mergeCell ref="J109:J111"/>
    <mergeCell ref="K109:K111"/>
    <mergeCell ref="L109:L111"/>
    <mergeCell ref="E110:E111"/>
    <mergeCell ref="I106:I108"/>
    <mergeCell ref="J106:J108"/>
    <mergeCell ref="K106:K108"/>
    <mergeCell ref="L106:L108"/>
    <mergeCell ref="E107:E108"/>
    <mergeCell ref="A109:A111"/>
    <mergeCell ref="B109:B111"/>
    <mergeCell ref="C109:D110"/>
    <mergeCell ref="F109:F111"/>
    <mergeCell ref="G109:G111"/>
    <mergeCell ref="A106:A108"/>
    <mergeCell ref="B106:B108"/>
    <mergeCell ref="C106:D107"/>
    <mergeCell ref="F106:F108"/>
    <mergeCell ref="G106:G108"/>
    <mergeCell ref="H106:H108"/>
    <mergeCell ref="H103:H105"/>
    <mergeCell ref="I103:I105"/>
    <mergeCell ref="J103:J105"/>
    <mergeCell ref="K103:K105"/>
    <mergeCell ref="L103:L105"/>
    <mergeCell ref="E104:E105"/>
    <mergeCell ref="I100:I102"/>
    <mergeCell ref="J100:J102"/>
    <mergeCell ref="K100:K102"/>
    <mergeCell ref="L100:L102"/>
    <mergeCell ref="E101:E102"/>
    <mergeCell ref="A103:A105"/>
    <mergeCell ref="B103:B105"/>
    <mergeCell ref="C103:D104"/>
    <mergeCell ref="F103:F105"/>
    <mergeCell ref="G103:G105"/>
    <mergeCell ref="A100:A102"/>
    <mergeCell ref="B100:B102"/>
    <mergeCell ref="C100:D101"/>
    <mergeCell ref="F100:F102"/>
    <mergeCell ref="G100:G102"/>
    <mergeCell ref="H100:H102"/>
    <mergeCell ref="H97:H99"/>
    <mergeCell ref="I97:I99"/>
    <mergeCell ref="J97:J99"/>
    <mergeCell ref="K97:K99"/>
    <mergeCell ref="L97:L99"/>
    <mergeCell ref="E98:E99"/>
    <mergeCell ref="I94:I96"/>
    <mergeCell ref="J94:J96"/>
    <mergeCell ref="K94:K96"/>
    <mergeCell ref="L94:L96"/>
    <mergeCell ref="E95:E96"/>
    <mergeCell ref="A97:A99"/>
    <mergeCell ref="B97:B99"/>
    <mergeCell ref="C97:D98"/>
    <mergeCell ref="F97:F99"/>
    <mergeCell ref="G97:G99"/>
    <mergeCell ref="A94:A96"/>
    <mergeCell ref="B94:B96"/>
    <mergeCell ref="C94:D95"/>
    <mergeCell ref="F94:F96"/>
    <mergeCell ref="G94:G96"/>
    <mergeCell ref="H94:H96"/>
    <mergeCell ref="H91:H93"/>
    <mergeCell ref="I91:I93"/>
    <mergeCell ref="J91:J93"/>
    <mergeCell ref="K91:K93"/>
    <mergeCell ref="L91:L93"/>
    <mergeCell ref="E92:E93"/>
    <mergeCell ref="I88:I90"/>
    <mergeCell ref="J88:J90"/>
    <mergeCell ref="K88:K90"/>
    <mergeCell ref="L88:L90"/>
    <mergeCell ref="E89:E90"/>
    <mergeCell ref="A91:A93"/>
    <mergeCell ref="B91:B93"/>
    <mergeCell ref="C91:D92"/>
    <mergeCell ref="F91:F93"/>
    <mergeCell ref="G91:G93"/>
    <mergeCell ref="A88:A90"/>
    <mergeCell ref="B88:B90"/>
    <mergeCell ref="C88:D89"/>
    <mergeCell ref="F88:F90"/>
    <mergeCell ref="G88:G90"/>
    <mergeCell ref="H88:H90"/>
    <mergeCell ref="H85:H87"/>
    <mergeCell ref="I85:I87"/>
    <mergeCell ref="J85:J87"/>
    <mergeCell ref="K85:K87"/>
    <mergeCell ref="L85:L87"/>
    <mergeCell ref="E86:E87"/>
    <mergeCell ref="I82:I84"/>
    <mergeCell ref="J82:J84"/>
    <mergeCell ref="K82:K84"/>
    <mergeCell ref="L82:L84"/>
    <mergeCell ref="E83:E84"/>
    <mergeCell ref="A85:A87"/>
    <mergeCell ref="B85:B87"/>
    <mergeCell ref="C85:D86"/>
    <mergeCell ref="F85:F87"/>
    <mergeCell ref="G85:G87"/>
    <mergeCell ref="A82:A84"/>
    <mergeCell ref="B82:B84"/>
    <mergeCell ref="C82:D83"/>
    <mergeCell ref="F82:F84"/>
    <mergeCell ref="G82:G84"/>
    <mergeCell ref="H82:H84"/>
    <mergeCell ref="H79:H81"/>
    <mergeCell ref="I79:I81"/>
    <mergeCell ref="J79:J81"/>
    <mergeCell ref="K79:K81"/>
    <mergeCell ref="L79:L81"/>
    <mergeCell ref="E80:E81"/>
    <mergeCell ref="I76:I78"/>
    <mergeCell ref="J76:J78"/>
    <mergeCell ref="K76:K78"/>
    <mergeCell ref="L76:L78"/>
    <mergeCell ref="E77:E78"/>
    <mergeCell ref="A79:A81"/>
    <mergeCell ref="B79:B81"/>
    <mergeCell ref="C79:D80"/>
    <mergeCell ref="F79:F81"/>
    <mergeCell ref="G79:G81"/>
    <mergeCell ref="A76:A78"/>
    <mergeCell ref="B76:B78"/>
    <mergeCell ref="C76:D77"/>
    <mergeCell ref="F76:F78"/>
    <mergeCell ref="G76:G78"/>
    <mergeCell ref="H76:H78"/>
    <mergeCell ref="H73:H75"/>
    <mergeCell ref="I73:I75"/>
    <mergeCell ref="J73:J75"/>
    <mergeCell ref="K73:K75"/>
    <mergeCell ref="L73:L75"/>
    <mergeCell ref="E74:E75"/>
    <mergeCell ref="I70:I72"/>
    <mergeCell ref="J70:J72"/>
    <mergeCell ref="K70:K72"/>
    <mergeCell ref="L70:L72"/>
    <mergeCell ref="E71:E72"/>
    <mergeCell ref="A73:A75"/>
    <mergeCell ref="B73:B75"/>
    <mergeCell ref="C73:D74"/>
    <mergeCell ref="F73:F75"/>
    <mergeCell ref="G73:G75"/>
    <mergeCell ref="A70:A72"/>
    <mergeCell ref="B70:B72"/>
    <mergeCell ref="C70:D71"/>
    <mergeCell ref="F70:F72"/>
    <mergeCell ref="G70:G72"/>
    <mergeCell ref="H70:H72"/>
    <mergeCell ref="H67:H69"/>
    <mergeCell ref="I67:I69"/>
    <mergeCell ref="J67:J69"/>
    <mergeCell ref="K67:K69"/>
    <mergeCell ref="L67:L69"/>
    <mergeCell ref="E68:E69"/>
    <mergeCell ref="I64:I66"/>
    <mergeCell ref="J64:J66"/>
    <mergeCell ref="K64:K66"/>
    <mergeCell ref="L64:L66"/>
    <mergeCell ref="E65:E66"/>
    <mergeCell ref="A67:A69"/>
    <mergeCell ref="B67:B69"/>
    <mergeCell ref="C67:D68"/>
    <mergeCell ref="F67:F69"/>
    <mergeCell ref="G67:G69"/>
    <mergeCell ref="A64:A66"/>
    <mergeCell ref="B64:B66"/>
    <mergeCell ref="C64:D65"/>
    <mergeCell ref="F64:F66"/>
    <mergeCell ref="G64:G66"/>
    <mergeCell ref="H64:H66"/>
    <mergeCell ref="H61:H63"/>
    <mergeCell ref="I61:I63"/>
    <mergeCell ref="J61:J63"/>
    <mergeCell ref="K61:K63"/>
    <mergeCell ref="L61:L63"/>
    <mergeCell ref="E62:E63"/>
    <mergeCell ref="I58:I60"/>
    <mergeCell ref="J58:J60"/>
    <mergeCell ref="K58:K60"/>
    <mergeCell ref="L58:L60"/>
    <mergeCell ref="E59:E60"/>
    <mergeCell ref="A61:A63"/>
    <mergeCell ref="B61:B63"/>
    <mergeCell ref="C61:D62"/>
    <mergeCell ref="F61:F63"/>
    <mergeCell ref="G61:G63"/>
    <mergeCell ref="J55:J57"/>
    <mergeCell ref="K55:K57"/>
    <mergeCell ref="L55:L57"/>
    <mergeCell ref="E56:E57"/>
    <mergeCell ref="A58:A60"/>
    <mergeCell ref="B58:B60"/>
    <mergeCell ref="C58:D59"/>
    <mergeCell ref="F58:F60"/>
    <mergeCell ref="G58:G60"/>
    <mergeCell ref="H58:H60"/>
    <mergeCell ref="K52:K54"/>
    <mergeCell ref="L52:L54"/>
    <mergeCell ref="E53:E54"/>
    <mergeCell ref="A55:A57"/>
    <mergeCell ref="B55:B57"/>
    <mergeCell ref="C55:D56"/>
    <mergeCell ref="F55:F57"/>
    <mergeCell ref="G55:G57"/>
    <mergeCell ref="H55:H57"/>
    <mergeCell ref="I55:I57"/>
    <mergeCell ref="B52:B54"/>
    <mergeCell ref="C52:D53"/>
    <mergeCell ref="F52:F54"/>
    <mergeCell ref="G52:G54"/>
    <mergeCell ref="H52:H54"/>
    <mergeCell ref="I52:I54"/>
    <mergeCell ref="L43:L45"/>
    <mergeCell ref="E44:E45"/>
    <mergeCell ref="A46:A48"/>
    <mergeCell ref="B46:B48"/>
    <mergeCell ref="C46:D47"/>
    <mergeCell ref="F46:F48"/>
    <mergeCell ref="G46:G48"/>
    <mergeCell ref="J46:J48"/>
    <mergeCell ref="K46:K48"/>
    <mergeCell ref="A43:A45"/>
    <mergeCell ref="B43:B45"/>
    <mergeCell ref="C43:D44"/>
    <mergeCell ref="F43:F45"/>
    <mergeCell ref="G43:G45"/>
    <mergeCell ref="B49:B51"/>
    <mergeCell ref="C49:D50"/>
    <mergeCell ref="F49:F51"/>
    <mergeCell ref="G49:G51"/>
    <mergeCell ref="E50:E51"/>
    <mergeCell ref="K124:K126"/>
    <mergeCell ref="L124:L126"/>
    <mergeCell ref="E47:E48"/>
    <mergeCell ref="L46:L48"/>
    <mergeCell ref="H49:H51"/>
    <mergeCell ref="A49:A51"/>
    <mergeCell ref="J49:J51"/>
    <mergeCell ref="K49:K51"/>
    <mergeCell ref="L49:L51"/>
    <mergeCell ref="A52:A54"/>
    <mergeCell ref="C124:D125"/>
    <mergeCell ref="C1:I1"/>
    <mergeCell ref="C2:J2"/>
    <mergeCell ref="C3:I3"/>
    <mergeCell ref="H46:H48"/>
    <mergeCell ref="I46:I48"/>
    <mergeCell ref="I49:I51"/>
    <mergeCell ref="J124:J126"/>
    <mergeCell ref="H43:H45"/>
    <mergeCell ref="J52:J54"/>
    <mergeCell ref="H34:H36"/>
    <mergeCell ref="I31:I33"/>
    <mergeCell ref="K28:K30"/>
    <mergeCell ref="L28:L30"/>
    <mergeCell ref="A597:B597"/>
    <mergeCell ref="A606:C606"/>
    <mergeCell ref="E125:E126"/>
    <mergeCell ref="A595:C595"/>
    <mergeCell ref="A124:A126"/>
    <mergeCell ref="B124:B126"/>
    <mergeCell ref="I25:I27"/>
    <mergeCell ref="J25:J27"/>
    <mergeCell ref="K25:K27"/>
    <mergeCell ref="L25:L27"/>
    <mergeCell ref="I124:I126"/>
    <mergeCell ref="J28:J30"/>
    <mergeCell ref="J31:J33"/>
    <mergeCell ref="I43:I45"/>
    <mergeCell ref="J43:J45"/>
    <mergeCell ref="K43:K45"/>
    <mergeCell ref="A25:A27"/>
    <mergeCell ref="B25:B27"/>
    <mergeCell ref="C25:D26"/>
    <mergeCell ref="F25:F27"/>
    <mergeCell ref="G25:G27"/>
    <mergeCell ref="H22:H24"/>
    <mergeCell ref="G22:G24"/>
    <mergeCell ref="H25:H27"/>
    <mergeCell ref="A37:A39"/>
    <mergeCell ref="B37:B39"/>
    <mergeCell ref="C37:D38"/>
    <mergeCell ref="F37:F39"/>
    <mergeCell ref="A22:A24"/>
    <mergeCell ref="B22:B24"/>
    <mergeCell ref="C22:D23"/>
    <mergeCell ref="F22:F24"/>
    <mergeCell ref="E38:E39"/>
    <mergeCell ref="E26:E27"/>
    <mergeCell ref="I22:I24"/>
    <mergeCell ref="J22:J24"/>
    <mergeCell ref="K22:K24"/>
    <mergeCell ref="L22:L24"/>
    <mergeCell ref="E23:E24"/>
    <mergeCell ref="I19:I21"/>
    <mergeCell ref="J19:J21"/>
    <mergeCell ref="K19:K21"/>
    <mergeCell ref="L19:L21"/>
    <mergeCell ref="E20:E21"/>
    <mergeCell ref="A19:A21"/>
    <mergeCell ref="B19:B21"/>
    <mergeCell ref="C19:D20"/>
    <mergeCell ref="F19:F21"/>
    <mergeCell ref="G19:G21"/>
    <mergeCell ref="H19:H21"/>
    <mergeCell ref="H16:H18"/>
    <mergeCell ref="I16:I18"/>
    <mergeCell ref="J16:J18"/>
    <mergeCell ref="K16:K18"/>
    <mergeCell ref="L16:L18"/>
    <mergeCell ref="E17:E18"/>
    <mergeCell ref="I13:I15"/>
    <mergeCell ref="J13:J15"/>
    <mergeCell ref="K13:K15"/>
    <mergeCell ref="L13:L15"/>
    <mergeCell ref="E14:E15"/>
    <mergeCell ref="H13:H15"/>
    <mergeCell ref="A16:A18"/>
    <mergeCell ref="B16:B18"/>
    <mergeCell ref="C16:D17"/>
    <mergeCell ref="F16:F18"/>
    <mergeCell ref="G16:G18"/>
    <mergeCell ref="A13:A15"/>
    <mergeCell ref="B13:B15"/>
    <mergeCell ref="C13:D14"/>
    <mergeCell ref="F13:F15"/>
    <mergeCell ref="G13:G15"/>
    <mergeCell ref="K7:K8"/>
    <mergeCell ref="L7:L8"/>
    <mergeCell ref="K10:K12"/>
    <mergeCell ref="L10:L12"/>
    <mergeCell ref="I10:I12"/>
    <mergeCell ref="A10:A12"/>
    <mergeCell ref="B10:B12"/>
    <mergeCell ref="C10:D11"/>
    <mergeCell ref="F10:F12"/>
    <mergeCell ref="G10:G12"/>
    <mergeCell ref="E7:E9"/>
    <mergeCell ref="F7:G7"/>
    <mergeCell ref="H7:H8"/>
    <mergeCell ref="J10:J12"/>
    <mergeCell ref="I7:I8"/>
    <mergeCell ref="J7:J8"/>
    <mergeCell ref="H10:H12"/>
    <mergeCell ref="E11:E12"/>
    <mergeCell ref="A4:B4"/>
    <mergeCell ref="A28:A30"/>
    <mergeCell ref="B28:B30"/>
    <mergeCell ref="C28:D29"/>
    <mergeCell ref="F28:F30"/>
    <mergeCell ref="G28:G30"/>
    <mergeCell ref="E29:E30"/>
    <mergeCell ref="A7:A9"/>
    <mergeCell ref="B7:B9"/>
    <mergeCell ref="C7:D9"/>
    <mergeCell ref="B31:B33"/>
    <mergeCell ref="C31:D32"/>
    <mergeCell ref="F31:F33"/>
    <mergeCell ref="G31:G33"/>
    <mergeCell ref="H31:H33"/>
    <mergeCell ref="I28:I30"/>
    <mergeCell ref="H28:H30"/>
    <mergeCell ref="E35:E36"/>
    <mergeCell ref="K31:K33"/>
    <mergeCell ref="L31:L33"/>
    <mergeCell ref="E32:E33"/>
    <mergeCell ref="A34:A36"/>
    <mergeCell ref="B34:B36"/>
    <mergeCell ref="C34:D35"/>
    <mergeCell ref="F34:F36"/>
    <mergeCell ref="G34:G36"/>
    <mergeCell ref="A31:A33"/>
    <mergeCell ref="I34:I36"/>
    <mergeCell ref="J34:J36"/>
    <mergeCell ref="K34:K36"/>
    <mergeCell ref="L34:L36"/>
    <mergeCell ref="J40:J42"/>
    <mergeCell ref="K40:K42"/>
    <mergeCell ref="L40:L42"/>
    <mergeCell ref="K37:K39"/>
    <mergeCell ref="G37:G39"/>
    <mergeCell ref="H37:H39"/>
    <mergeCell ref="I37:I39"/>
    <mergeCell ref="J37:J39"/>
    <mergeCell ref="I40:I42"/>
    <mergeCell ref="L37:L39"/>
    <mergeCell ref="F124:F126"/>
    <mergeCell ref="G124:G126"/>
    <mergeCell ref="H124:H126"/>
    <mergeCell ref="A40:A42"/>
    <mergeCell ref="B40:B42"/>
    <mergeCell ref="C40:D41"/>
    <mergeCell ref="F40:F42"/>
    <mergeCell ref="G40:G42"/>
    <mergeCell ref="H40:H42"/>
    <mergeCell ref="E41:E42"/>
    <mergeCell ref="A127:A129"/>
    <mergeCell ref="B127:B129"/>
    <mergeCell ref="C127:D128"/>
    <mergeCell ref="F127:F129"/>
    <mergeCell ref="G127:G129"/>
    <mergeCell ref="H127:H129"/>
    <mergeCell ref="I127:I129"/>
    <mergeCell ref="J127:J129"/>
    <mergeCell ref="K127:K129"/>
    <mergeCell ref="L127:L129"/>
    <mergeCell ref="E128:E129"/>
    <mergeCell ref="A130:A132"/>
    <mergeCell ref="B130:B132"/>
    <mergeCell ref="C130:D131"/>
    <mergeCell ref="F130:F132"/>
    <mergeCell ref="G130:G132"/>
    <mergeCell ref="H130:H132"/>
    <mergeCell ref="I130:I132"/>
    <mergeCell ref="J130:J132"/>
    <mergeCell ref="K130:K132"/>
    <mergeCell ref="L130:L132"/>
    <mergeCell ref="E131:E132"/>
    <mergeCell ref="A133:A135"/>
    <mergeCell ref="B133:B135"/>
    <mergeCell ref="C133:D134"/>
    <mergeCell ref="F133:F135"/>
    <mergeCell ref="G133:G135"/>
    <mergeCell ref="H133:H135"/>
    <mergeCell ref="I133:I135"/>
    <mergeCell ref="J133:J135"/>
    <mergeCell ref="K133:K135"/>
    <mergeCell ref="L133:L135"/>
    <mergeCell ref="E134:E135"/>
    <mergeCell ref="A136:A138"/>
    <mergeCell ref="B136:B138"/>
    <mergeCell ref="C136:D137"/>
    <mergeCell ref="F136:F138"/>
    <mergeCell ref="G136:G138"/>
    <mergeCell ref="H136:H138"/>
    <mergeCell ref="I136:I138"/>
    <mergeCell ref="J136:J138"/>
    <mergeCell ref="K136:K138"/>
    <mergeCell ref="L136:L138"/>
    <mergeCell ref="E137:E138"/>
    <mergeCell ref="A139:A141"/>
    <mergeCell ref="B139:B141"/>
    <mergeCell ref="C139:D140"/>
    <mergeCell ref="F139:F141"/>
    <mergeCell ref="G139:G141"/>
    <mergeCell ref="H139:H141"/>
    <mergeCell ref="I139:I141"/>
    <mergeCell ref="J139:J141"/>
    <mergeCell ref="K139:K141"/>
    <mergeCell ref="L139:L141"/>
    <mergeCell ref="E140:E141"/>
    <mergeCell ref="A142:A144"/>
    <mergeCell ref="B142:B144"/>
    <mergeCell ref="C142:D143"/>
    <mergeCell ref="F142:F144"/>
    <mergeCell ref="G142:G144"/>
    <mergeCell ref="H142:H144"/>
    <mergeCell ref="I142:I144"/>
    <mergeCell ref="J142:J144"/>
    <mergeCell ref="K142:K144"/>
    <mergeCell ref="L142:L144"/>
    <mergeCell ref="E143:E144"/>
    <mergeCell ref="A145:A147"/>
    <mergeCell ref="B145:B147"/>
    <mergeCell ref="C145:D146"/>
    <mergeCell ref="F145:F147"/>
    <mergeCell ref="G145:G147"/>
    <mergeCell ref="H145:H147"/>
    <mergeCell ref="I145:I147"/>
    <mergeCell ref="J145:J147"/>
    <mergeCell ref="K145:K147"/>
    <mergeCell ref="L145:L147"/>
    <mergeCell ref="E146:E147"/>
    <mergeCell ref="A148:A150"/>
    <mergeCell ref="B148:B150"/>
    <mergeCell ref="C148:D149"/>
    <mergeCell ref="F148:F150"/>
    <mergeCell ref="G148:G150"/>
    <mergeCell ref="H148:H150"/>
    <mergeCell ref="I148:I150"/>
    <mergeCell ref="J148:J150"/>
    <mergeCell ref="K148:K150"/>
    <mergeCell ref="L148:L150"/>
    <mergeCell ref="E149:E150"/>
    <mergeCell ref="A151:A153"/>
    <mergeCell ref="B151:B153"/>
    <mergeCell ref="C151:D152"/>
    <mergeCell ref="F151:F153"/>
    <mergeCell ref="G151:G153"/>
    <mergeCell ref="H151:H153"/>
    <mergeCell ref="I151:I153"/>
    <mergeCell ref="J151:J153"/>
    <mergeCell ref="K151:K153"/>
    <mergeCell ref="L151:L153"/>
    <mergeCell ref="E152:E153"/>
    <mergeCell ref="A154:A156"/>
    <mergeCell ref="B154:B156"/>
    <mergeCell ref="C154:D155"/>
    <mergeCell ref="F154:F156"/>
    <mergeCell ref="G154:G156"/>
    <mergeCell ref="H154:H156"/>
    <mergeCell ref="I154:I156"/>
    <mergeCell ref="J154:J156"/>
    <mergeCell ref="K154:K156"/>
    <mergeCell ref="L154:L156"/>
    <mergeCell ref="E155:E156"/>
    <mergeCell ref="A157:A159"/>
    <mergeCell ref="B157:B159"/>
    <mergeCell ref="C157:D158"/>
    <mergeCell ref="F157:F159"/>
    <mergeCell ref="G157:G159"/>
    <mergeCell ref="H157:H159"/>
    <mergeCell ref="I157:I159"/>
    <mergeCell ref="J157:J159"/>
    <mergeCell ref="K157:K159"/>
    <mergeCell ref="L157:L159"/>
    <mergeCell ref="E158:E159"/>
    <mergeCell ref="A160:A162"/>
    <mergeCell ref="B160:B162"/>
    <mergeCell ref="C160:D161"/>
    <mergeCell ref="F160:F162"/>
    <mergeCell ref="G160:G162"/>
    <mergeCell ref="H160:H162"/>
    <mergeCell ref="I160:I162"/>
    <mergeCell ref="J160:J162"/>
    <mergeCell ref="K160:K162"/>
    <mergeCell ref="L160:L162"/>
    <mergeCell ref="E161:E162"/>
    <mergeCell ref="A163:A165"/>
    <mergeCell ref="B163:B165"/>
    <mergeCell ref="C163:D164"/>
    <mergeCell ref="F163:F165"/>
    <mergeCell ref="G163:G165"/>
    <mergeCell ref="H163:H165"/>
    <mergeCell ref="I163:I165"/>
    <mergeCell ref="J163:J165"/>
    <mergeCell ref="K163:K165"/>
    <mergeCell ref="L163:L165"/>
    <mergeCell ref="E164:E165"/>
    <mergeCell ref="A166:A168"/>
    <mergeCell ref="B166:B168"/>
    <mergeCell ref="C166:D167"/>
    <mergeCell ref="F166:F168"/>
    <mergeCell ref="G166:G168"/>
    <mergeCell ref="H166:H168"/>
    <mergeCell ref="I166:I168"/>
    <mergeCell ref="J166:J168"/>
    <mergeCell ref="K166:K168"/>
    <mergeCell ref="L166:L168"/>
    <mergeCell ref="E167:E168"/>
    <mergeCell ref="A169:A171"/>
    <mergeCell ref="B169:B171"/>
    <mergeCell ref="C169:D170"/>
    <mergeCell ref="F169:F171"/>
    <mergeCell ref="G169:G171"/>
    <mergeCell ref="H169:H171"/>
    <mergeCell ref="I169:I171"/>
    <mergeCell ref="J169:J171"/>
    <mergeCell ref="K169:K171"/>
    <mergeCell ref="L169:L171"/>
    <mergeCell ref="E170:E171"/>
    <mergeCell ref="A172:A174"/>
    <mergeCell ref="B172:B174"/>
    <mergeCell ref="C172:D173"/>
    <mergeCell ref="F172:F174"/>
    <mergeCell ref="G172:G174"/>
    <mergeCell ref="H172:H174"/>
    <mergeCell ref="I172:I174"/>
    <mergeCell ref="J172:J174"/>
    <mergeCell ref="K172:K174"/>
    <mergeCell ref="L172:L174"/>
    <mergeCell ref="E173:E174"/>
    <mergeCell ref="A175:A177"/>
    <mergeCell ref="B175:B177"/>
    <mergeCell ref="C175:D176"/>
    <mergeCell ref="F175:F177"/>
    <mergeCell ref="G175:G177"/>
    <mergeCell ref="H175:H177"/>
    <mergeCell ref="I175:I177"/>
    <mergeCell ref="J175:J177"/>
    <mergeCell ref="K175:K177"/>
    <mergeCell ref="L175:L177"/>
    <mergeCell ref="E176:E177"/>
    <mergeCell ref="A178:A180"/>
    <mergeCell ref="B178:B180"/>
    <mergeCell ref="C178:D179"/>
    <mergeCell ref="F178:F180"/>
    <mergeCell ref="G178:G180"/>
    <mergeCell ref="H178:H180"/>
    <mergeCell ref="I178:I180"/>
    <mergeCell ref="J178:J180"/>
    <mergeCell ref="K178:K180"/>
    <mergeCell ref="L178:L180"/>
    <mergeCell ref="E179:E180"/>
    <mergeCell ref="A181:A183"/>
    <mergeCell ref="B181:B183"/>
    <mergeCell ref="C181:D182"/>
    <mergeCell ref="F181:F183"/>
    <mergeCell ref="G181:G183"/>
    <mergeCell ref="H181:H183"/>
    <mergeCell ref="I181:I183"/>
    <mergeCell ref="J181:J183"/>
    <mergeCell ref="K181:K183"/>
    <mergeCell ref="L181:L183"/>
    <mergeCell ref="E182:E183"/>
    <mergeCell ref="A184:A186"/>
    <mergeCell ref="B184:B186"/>
    <mergeCell ref="C184:D185"/>
    <mergeCell ref="F184:F186"/>
    <mergeCell ref="G184:G186"/>
    <mergeCell ref="H184:H186"/>
    <mergeCell ref="I184:I186"/>
    <mergeCell ref="J184:J186"/>
    <mergeCell ref="K184:K186"/>
    <mergeCell ref="L184:L186"/>
    <mergeCell ref="E185:E186"/>
    <mergeCell ref="A187:A189"/>
    <mergeCell ref="B187:B189"/>
    <mergeCell ref="C187:D188"/>
    <mergeCell ref="F187:F189"/>
    <mergeCell ref="G187:G189"/>
    <mergeCell ref="H187:H189"/>
    <mergeCell ref="I187:I189"/>
    <mergeCell ref="J187:J189"/>
    <mergeCell ref="K187:K189"/>
    <mergeCell ref="L187:L189"/>
    <mergeCell ref="E188:E189"/>
    <mergeCell ref="A190:A192"/>
    <mergeCell ref="B190:B192"/>
    <mergeCell ref="C190:D191"/>
    <mergeCell ref="F190:F192"/>
    <mergeCell ref="G190:G192"/>
    <mergeCell ref="H190:H192"/>
    <mergeCell ref="I190:I192"/>
    <mergeCell ref="J190:J192"/>
    <mergeCell ref="K190:K192"/>
    <mergeCell ref="L190:L192"/>
    <mergeCell ref="E191:E192"/>
    <mergeCell ref="A193:A195"/>
    <mergeCell ref="B193:B195"/>
    <mergeCell ref="C193:D194"/>
    <mergeCell ref="F193:F195"/>
    <mergeCell ref="G193:G195"/>
    <mergeCell ref="H193:H195"/>
    <mergeCell ref="I193:I195"/>
    <mergeCell ref="J193:J195"/>
    <mergeCell ref="K193:K195"/>
    <mergeCell ref="L193:L195"/>
    <mergeCell ref="E194:E195"/>
    <mergeCell ref="A196:A198"/>
    <mergeCell ref="B196:B198"/>
    <mergeCell ref="C196:D197"/>
    <mergeCell ref="F196:F198"/>
    <mergeCell ref="G196:G198"/>
    <mergeCell ref="H196:H198"/>
    <mergeCell ref="I196:I198"/>
    <mergeCell ref="J196:J198"/>
    <mergeCell ref="K196:K198"/>
    <mergeCell ref="L196:L198"/>
    <mergeCell ref="E197:E198"/>
    <mergeCell ref="A199:A201"/>
    <mergeCell ref="B199:B201"/>
    <mergeCell ref="C199:D200"/>
    <mergeCell ref="F199:F201"/>
    <mergeCell ref="G199:G201"/>
    <mergeCell ref="H199:H201"/>
    <mergeCell ref="I199:I201"/>
    <mergeCell ref="J199:J201"/>
    <mergeCell ref="K199:K201"/>
    <mergeCell ref="L199:L201"/>
    <mergeCell ref="E200:E201"/>
    <mergeCell ref="A202:A204"/>
    <mergeCell ref="B202:B204"/>
    <mergeCell ref="C202:D203"/>
    <mergeCell ref="F202:F204"/>
    <mergeCell ref="G202:G204"/>
    <mergeCell ref="H202:H204"/>
    <mergeCell ref="I202:I204"/>
    <mergeCell ref="J202:J204"/>
    <mergeCell ref="K202:K204"/>
    <mergeCell ref="L202:L204"/>
    <mergeCell ref="E203:E204"/>
    <mergeCell ref="A205:A207"/>
    <mergeCell ref="B205:B207"/>
    <mergeCell ref="C205:D206"/>
    <mergeCell ref="F205:F207"/>
    <mergeCell ref="G205:G207"/>
    <mergeCell ref="H205:H207"/>
    <mergeCell ref="I205:I207"/>
    <mergeCell ref="J205:J207"/>
    <mergeCell ref="K205:K207"/>
    <mergeCell ref="L205:L207"/>
    <mergeCell ref="E206:E207"/>
    <mergeCell ref="A208:A210"/>
    <mergeCell ref="B208:B210"/>
    <mergeCell ref="C208:D209"/>
    <mergeCell ref="F208:F210"/>
    <mergeCell ref="G208:G210"/>
    <mergeCell ref="H208:H210"/>
    <mergeCell ref="I208:I210"/>
    <mergeCell ref="J208:J210"/>
    <mergeCell ref="K208:K210"/>
    <mergeCell ref="L208:L210"/>
    <mergeCell ref="E209:E210"/>
    <mergeCell ref="A211:A213"/>
    <mergeCell ref="B211:B213"/>
    <mergeCell ref="C211:D212"/>
    <mergeCell ref="F211:F213"/>
    <mergeCell ref="G211:G213"/>
    <mergeCell ref="H211:H213"/>
    <mergeCell ref="I211:I213"/>
    <mergeCell ref="J211:J213"/>
    <mergeCell ref="K211:K213"/>
    <mergeCell ref="L211:L213"/>
    <mergeCell ref="E212:E213"/>
    <mergeCell ref="A214:A216"/>
    <mergeCell ref="B214:B216"/>
    <mergeCell ref="C214:D215"/>
    <mergeCell ref="F214:F216"/>
    <mergeCell ref="G214:G216"/>
    <mergeCell ref="H214:H216"/>
    <mergeCell ref="I214:I216"/>
    <mergeCell ref="J214:J216"/>
    <mergeCell ref="K214:K216"/>
    <mergeCell ref="L214:L216"/>
    <mergeCell ref="E215:E216"/>
    <mergeCell ref="A217:A219"/>
    <mergeCell ref="B217:B219"/>
    <mergeCell ref="C217:D218"/>
    <mergeCell ref="F217:F219"/>
    <mergeCell ref="G217:G219"/>
    <mergeCell ref="H217:H219"/>
    <mergeCell ref="I217:I219"/>
    <mergeCell ref="J217:J219"/>
    <mergeCell ref="K217:K219"/>
    <mergeCell ref="L217:L219"/>
    <mergeCell ref="E218:E219"/>
    <mergeCell ref="A220:A222"/>
    <mergeCell ref="B220:B222"/>
    <mergeCell ref="C220:D221"/>
    <mergeCell ref="F220:F222"/>
    <mergeCell ref="G220:G222"/>
    <mergeCell ref="H220:H222"/>
    <mergeCell ref="I220:I222"/>
    <mergeCell ref="J220:J222"/>
    <mergeCell ref="K220:K222"/>
    <mergeCell ref="L220:L222"/>
    <mergeCell ref="E221:E222"/>
    <mergeCell ref="A223:A225"/>
    <mergeCell ref="B223:B225"/>
    <mergeCell ref="C223:D224"/>
    <mergeCell ref="F223:F225"/>
    <mergeCell ref="G223:G225"/>
    <mergeCell ref="H223:H225"/>
    <mergeCell ref="I223:I225"/>
    <mergeCell ref="J223:J225"/>
    <mergeCell ref="K223:K225"/>
    <mergeCell ref="L223:L225"/>
    <mergeCell ref="E224:E225"/>
    <mergeCell ref="A226:A228"/>
    <mergeCell ref="B226:B228"/>
    <mergeCell ref="C226:D227"/>
    <mergeCell ref="F226:F228"/>
    <mergeCell ref="G226:G228"/>
    <mergeCell ref="H226:H228"/>
    <mergeCell ref="I226:I228"/>
    <mergeCell ref="J226:J228"/>
    <mergeCell ref="K226:K228"/>
    <mergeCell ref="L226:L228"/>
    <mergeCell ref="E227:E228"/>
    <mergeCell ref="A229:A231"/>
    <mergeCell ref="B229:B231"/>
    <mergeCell ref="C229:D230"/>
    <mergeCell ref="F229:F231"/>
    <mergeCell ref="G229:G231"/>
    <mergeCell ref="H229:H231"/>
    <mergeCell ref="I229:I231"/>
    <mergeCell ref="J229:J231"/>
    <mergeCell ref="K229:K231"/>
    <mergeCell ref="L229:L231"/>
    <mergeCell ref="E230:E231"/>
    <mergeCell ref="A232:A234"/>
    <mergeCell ref="B232:B234"/>
    <mergeCell ref="C232:D233"/>
    <mergeCell ref="F232:F234"/>
    <mergeCell ref="G232:G234"/>
    <mergeCell ref="H232:H234"/>
    <mergeCell ref="I232:I234"/>
    <mergeCell ref="J232:J234"/>
    <mergeCell ref="K232:K234"/>
    <mergeCell ref="L232:L234"/>
    <mergeCell ref="E233:E234"/>
    <mergeCell ref="A235:A237"/>
    <mergeCell ref="B235:B237"/>
    <mergeCell ref="C235:D236"/>
    <mergeCell ref="F235:F237"/>
    <mergeCell ref="G235:G237"/>
    <mergeCell ref="H235:H237"/>
    <mergeCell ref="I235:I237"/>
    <mergeCell ref="J235:J237"/>
    <mergeCell ref="K235:K237"/>
    <mergeCell ref="L235:L237"/>
    <mergeCell ref="E236:E237"/>
    <mergeCell ref="A238:A240"/>
    <mergeCell ref="B238:B240"/>
    <mergeCell ref="C238:D239"/>
    <mergeCell ref="F238:F240"/>
    <mergeCell ref="G238:G240"/>
    <mergeCell ref="H238:H240"/>
    <mergeCell ref="I238:I240"/>
    <mergeCell ref="J238:J240"/>
    <mergeCell ref="K238:K240"/>
    <mergeCell ref="L238:L240"/>
    <mergeCell ref="E239:E240"/>
    <mergeCell ref="A241:A243"/>
    <mergeCell ref="B241:B243"/>
    <mergeCell ref="C241:D242"/>
    <mergeCell ref="F241:F243"/>
    <mergeCell ref="G241:G243"/>
    <mergeCell ref="H241:H243"/>
    <mergeCell ref="I241:I243"/>
    <mergeCell ref="J241:J243"/>
    <mergeCell ref="K241:K243"/>
    <mergeCell ref="L241:L243"/>
    <mergeCell ref="E242:E243"/>
    <mergeCell ref="A244:A246"/>
    <mergeCell ref="B244:B246"/>
    <mergeCell ref="C244:D245"/>
    <mergeCell ref="F244:F246"/>
    <mergeCell ref="G244:G246"/>
    <mergeCell ref="H244:H246"/>
    <mergeCell ref="I244:I246"/>
    <mergeCell ref="J244:J246"/>
    <mergeCell ref="K244:K246"/>
    <mergeCell ref="L244:L246"/>
    <mergeCell ref="E245:E246"/>
    <mergeCell ref="A247:A249"/>
    <mergeCell ref="B247:B249"/>
    <mergeCell ref="C247:D248"/>
    <mergeCell ref="F247:F249"/>
    <mergeCell ref="G247:G249"/>
    <mergeCell ref="H247:H249"/>
    <mergeCell ref="I247:I249"/>
    <mergeCell ref="J247:J249"/>
    <mergeCell ref="K247:K249"/>
    <mergeCell ref="L247:L249"/>
    <mergeCell ref="E248:E249"/>
    <mergeCell ref="A250:A252"/>
    <mergeCell ref="B250:B252"/>
    <mergeCell ref="C250:D251"/>
    <mergeCell ref="F250:F252"/>
    <mergeCell ref="G250:G252"/>
    <mergeCell ref="H250:H252"/>
    <mergeCell ref="I250:I252"/>
    <mergeCell ref="J250:J252"/>
    <mergeCell ref="K250:K252"/>
    <mergeCell ref="L250:L252"/>
    <mergeCell ref="E251:E252"/>
    <mergeCell ref="A253:A255"/>
    <mergeCell ref="B253:B255"/>
    <mergeCell ref="C253:D254"/>
    <mergeCell ref="F253:F255"/>
    <mergeCell ref="G253:G255"/>
    <mergeCell ref="H253:H255"/>
    <mergeCell ref="I253:I255"/>
    <mergeCell ref="J253:J255"/>
    <mergeCell ref="K253:K255"/>
    <mergeCell ref="L253:L255"/>
    <mergeCell ref="E254:E255"/>
    <mergeCell ref="A256:A258"/>
    <mergeCell ref="B256:B258"/>
    <mergeCell ref="C256:D257"/>
    <mergeCell ref="F256:F258"/>
    <mergeCell ref="G256:G258"/>
    <mergeCell ref="H256:H258"/>
    <mergeCell ref="I256:I258"/>
    <mergeCell ref="J256:J258"/>
    <mergeCell ref="K256:K258"/>
    <mergeCell ref="L256:L258"/>
    <mergeCell ref="E257:E258"/>
    <mergeCell ref="A259:A261"/>
    <mergeCell ref="B259:B261"/>
    <mergeCell ref="C259:D260"/>
    <mergeCell ref="F259:F261"/>
    <mergeCell ref="G259:G261"/>
    <mergeCell ref="H259:H261"/>
    <mergeCell ref="I259:I261"/>
    <mergeCell ref="J259:J261"/>
    <mergeCell ref="K259:K261"/>
    <mergeCell ref="L259:L261"/>
    <mergeCell ref="E260:E261"/>
    <mergeCell ref="A262:A264"/>
    <mergeCell ref="B262:B264"/>
    <mergeCell ref="C262:D263"/>
    <mergeCell ref="F262:F264"/>
    <mergeCell ref="G262:G264"/>
    <mergeCell ref="H262:H264"/>
    <mergeCell ref="I262:I264"/>
    <mergeCell ref="J262:J264"/>
    <mergeCell ref="K262:K264"/>
    <mergeCell ref="L262:L264"/>
    <mergeCell ref="E263:E264"/>
    <mergeCell ref="A265:A267"/>
    <mergeCell ref="B265:B267"/>
    <mergeCell ref="C265:D266"/>
    <mergeCell ref="F265:F267"/>
    <mergeCell ref="G265:G267"/>
    <mergeCell ref="H265:H267"/>
    <mergeCell ref="I265:I267"/>
    <mergeCell ref="J265:J267"/>
    <mergeCell ref="K265:K267"/>
    <mergeCell ref="L265:L267"/>
    <mergeCell ref="E266:E267"/>
    <mergeCell ref="A268:A270"/>
    <mergeCell ref="B268:B270"/>
    <mergeCell ref="C268:D269"/>
    <mergeCell ref="F268:F270"/>
    <mergeCell ref="G268:G270"/>
    <mergeCell ref="H268:H270"/>
    <mergeCell ref="I268:I270"/>
    <mergeCell ref="J268:J270"/>
    <mergeCell ref="K268:K270"/>
    <mergeCell ref="L268:L270"/>
    <mergeCell ref="E269:E270"/>
    <mergeCell ref="A271:A273"/>
    <mergeCell ref="B271:B273"/>
    <mergeCell ref="C271:D272"/>
    <mergeCell ref="F271:F273"/>
    <mergeCell ref="G271:G273"/>
    <mergeCell ref="H271:H273"/>
    <mergeCell ref="I271:I273"/>
    <mergeCell ref="J271:J273"/>
    <mergeCell ref="K271:K273"/>
    <mergeCell ref="L271:L273"/>
    <mergeCell ref="E272:E273"/>
    <mergeCell ref="A274:A276"/>
    <mergeCell ref="B274:B276"/>
    <mergeCell ref="C274:D275"/>
    <mergeCell ref="F274:F276"/>
    <mergeCell ref="G274:G276"/>
    <mergeCell ref="H274:H276"/>
    <mergeCell ref="I274:I276"/>
    <mergeCell ref="J274:J276"/>
    <mergeCell ref="K274:K276"/>
    <mergeCell ref="L274:L276"/>
    <mergeCell ref="E275:E276"/>
    <mergeCell ref="A277:A279"/>
    <mergeCell ref="B277:B279"/>
    <mergeCell ref="C277:D278"/>
    <mergeCell ref="F277:F279"/>
    <mergeCell ref="G277:G279"/>
    <mergeCell ref="H277:H279"/>
    <mergeCell ref="I277:I279"/>
    <mergeCell ref="J277:J279"/>
    <mergeCell ref="K277:K279"/>
    <mergeCell ref="L277:L279"/>
    <mergeCell ref="E278:E279"/>
    <mergeCell ref="A280:A282"/>
    <mergeCell ref="B280:B282"/>
    <mergeCell ref="C280:D281"/>
    <mergeCell ref="F280:F282"/>
    <mergeCell ref="G280:G282"/>
    <mergeCell ref="H280:H282"/>
    <mergeCell ref="I280:I282"/>
    <mergeCell ref="J280:J282"/>
    <mergeCell ref="K280:K282"/>
    <mergeCell ref="L280:L282"/>
    <mergeCell ref="E281:E282"/>
    <mergeCell ref="A283:A285"/>
    <mergeCell ref="B283:B285"/>
    <mergeCell ref="C283:D284"/>
    <mergeCell ref="F283:F285"/>
    <mergeCell ref="G283:G285"/>
    <mergeCell ref="H283:H285"/>
    <mergeCell ref="I283:I285"/>
    <mergeCell ref="J283:J285"/>
    <mergeCell ref="K283:K285"/>
    <mergeCell ref="L283:L285"/>
    <mergeCell ref="E284:E285"/>
    <mergeCell ref="A286:A288"/>
    <mergeCell ref="B286:B288"/>
    <mergeCell ref="C286:D287"/>
    <mergeCell ref="F286:F288"/>
    <mergeCell ref="G286:G288"/>
    <mergeCell ref="H286:H288"/>
    <mergeCell ref="I286:I288"/>
    <mergeCell ref="J286:J288"/>
    <mergeCell ref="K286:K288"/>
    <mergeCell ref="L286:L288"/>
    <mergeCell ref="E287:E288"/>
    <mergeCell ref="A289:A291"/>
    <mergeCell ref="B289:B291"/>
    <mergeCell ref="C289:D290"/>
    <mergeCell ref="F289:F291"/>
    <mergeCell ref="G289:G291"/>
    <mergeCell ref="H289:H291"/>
    <mergeCell ref="I289:I291"/>
    <mergeCell ref="J289:J291"/>
    <mergeCell ref="K289:K291"/>
    <mergeCell ref="L289:L291"/>
    <mergeCell ref="E290:E291"/>
    <mergeCell ref="A292:A294"/>
    <mergeCell ref="B292:B294"/>
    <mergeCell ref="C292:D293"/>
    <mergeCell ref="F292:F294"/>
    <mergeCell ref="G292:G294"/>
    <mergeCell ref="H292:H294"/>
    <mergeCell ref="I292:I294"/>
    <mergeCell ref="J292:J294"/>
    <mergeCell ref="K292:K294"/>
    <mergeCell ref="L292:L294"/>
    <mergeCell ref="E293:E294"/>
    <mergeCell ref="A295:A297"/>
    <mergeCell ref="B295:B297"/>
    <mergeCell ref="C295:D296"/>
    <mergeCell ref="F295:F297"/>
    <mergeCell ref="G295:G297"/>
    <mergeCell ref="H295:H297"/>
    <mergeCell ref="I295:I297"/>
    <mergeCell ref="J295:J297"/>
    <mergeCell ref="K295:K297"/>
    <mergeCell ref="L295:L297"/>
    <mergeCell ref="E296:E297"/>
    <mergeCell ref="A298:A300"/>
    <mergeCell ref="B298:B300"/>
    <mergeCell ref="C298:D299"/>
    <mergeCell ref="F298:F300"/>
    <mergeCell ref="G298:G300"/>
    <mergeCell ref="H298:H300"/>
    <mergeCell ref="I298:I300"/>
    <mergeCell ref="J298:J300"/>
    <mergeCell ref="K298:K300"/>
    <mergeCell ref="L298:L300"/>
    <mergeCell ref="E299:E300"/>
    <mergeCell ref="A301:A303"/>
    <mergeCell ref="B301:B303"/>
    <mergeCell ref="C301:D302"/>
    <mergeCell ref="F301:F303"/>
    <mergeCell ref="G301:G303"/>
    <mergeCell ref="H301:H303"/>
    <mergeCell ref="I301:I303"/>
    <mergeCell ref="J301:J303"/>
    <mergeCell ref="K301:K303"/>
    <mergeCell ref="L301:L303"/>
    <mergeCell ref="E302:E303"/>
    <mergeCell ref="A304:A306"/>
    <mergeCell ref="B304:B306"/>
    <mergeCell ref="C304:D305"/>
    <mergeCell ref="F304:F306"/>
    <mergeCell ref="G304:G306"/>
    <mergeCell ref="H304:H306"/>
    <mergeCell ref="I304:I306"/>
    <mergeCell ref="J304:J306"/>
    <mergeCell ref="K304:K306"/>
    <mergeCell ref="L304:L306"/>
    <mergeCell ref="E305:E306"/>
    <mergeCell ref="A307:A309"/>
    <mergeCell ref="B307:B309"/>
    <mergeCell ref="C307:D308"/>
    <mergeCell ref="F307:F309"/>
    <mergeCell ref="G307:G309"/>
    <mergeCell ref="H307:H309"/>
    <mergeCell ref="I307:I309"/>
    <mergeCell ref="J307:J309"/>
    <mergeCell ref="K307:K309"/>
    <mergeCell ref="L307:L309"/>
    <mergeCell ref="E308:E309"/>
    <mergeCell ref="A310:A312"/>
    <mergeCell ref="B310:B312"/>
    <mergeCell ref="C310:D311"/>
    <mergeCell ref="F310:F312"/>
    <mergeCell ref="G310:G312"/>
    <mergeCell ref="H310:H312"/>
    <mergeCell ref="I310:I312"/>
    <mergeCell ref="J310:J312"/>
    <mergeCell ref="K310:K312"/>
    <mergeCell ref="L310:L312"/>
    <mergeCell ref="E311:E312"/>
    <mergeCell ref="A313:A315"/>
    <mergeCell ref="B313:B315"/>
    <mergeCell ref="C313:D314"/>
    <mergeCell ref="F313:F315"/>
    <mergeCell ref="G313:G315"/>
    <mergeCell ref="H313:H315"/>
    <mergeCell ref="I313:I315"/>
    <mergeCell ref="J313:J315"/>
    <mergeCell ref="K313:K315"/>
    <mergeCell ref="L313:L315"/>
    <mergeCell ref="E314:E315"/>
    <mergeCell ref="A316:A318"/>
    <mergeCell ref="B316:B318"/>
    <mergeCell ref="C316:D317"/>
    <mergeCell ref="F316:F318"/>
    <mergeCell ref="G316:G318"/>
    <mergeCell ref="H316:H318"/>
    <mergeCell ref="I316:I318"/>
    <mergeCell ref="J316:J318"/>
    <mergeCell ref="K316:K318"/>
    <mergeCell ref="L316:L318"/>
    <mergeCell ref="E317:E318"/>
    <mergeCell ref="A319:A321"/>
    <mergeCell ref="B319:B321"/>
    <mergeCell ref="C319:D320"/>
    <mergeCell ref="F319:F321"/>
    <mergeCell ref="G319:G321"/>
    <mergeCell ref="H319:H321"/>
    <mergeCell ref="I319:I321"/>
    <mergeCell ref="J319:J321"/>
    <mergeCell ref="K319:K321"/>
    <mergeCell ref="L319:L321"/>
    <mergeCell ref="E320:E321"/>
    <mergeCell ref="A322:A324"/>
    <mergeCell ref="B322:B324"/>
    <mergeCell ref="C322:D323"/>
    <mergeCell ref="F322:F324"/>
    <mergeCell ref="G322:G324"/>
    <mergeCell ref="H322:H324"/>
    <mergeCell ref="I322:I324"/>
    <mergeCell ref="J322:J324"/>
    <mergeCell ref="K322:K324"/>
    <mergeCell ref="L322:L324"/>
    <mergeCell ref="E323:E324"/>
    <mergeCell ref="A325:A327"/>
    <mergeCell ref="B325:B327"/>
    <mergeCell ref="C325:D326"/>
    <mergeCell ref="F325:F327"/>
    <mergeCell ref="G325:G327"/>
    <mergeCell ref="H325:H327"/>
    <mergeCell ref="I325:I327"/>
    <mergeCell ref="J325:J327"/>
    <mergeCell ref="K325:K327"/>
    <mergeCell ref="L325:L327"/>
    <mergeCell ref="E326:E327"/>
    <mergeCell ref="A328:A330"/>
    <mergeCell ref="B328:B330"/>
    <mergeCell ref="C328:D329"/>
    <mergeCell ref="F328:F330"/>
    <mergeCell ref="G328:G330"/>
    <mergeCell ref="H328:H330"/>
    <mergeCell ref="I328:I330"/>
    <mergeCell ref="J328:J330"/>
    <mergeCell ref="K328:K330"/>
    <mergeCell ref="L328:L330"/>
    <mergeCell ref="E329:E330"/>
    <mergeCell ref="A331:A333"/>
    <mergeCell ref="B331:B333"/>
    <mergeCell ref="C331:D332"/>
    <mergeCell ref="F331:F333"/>
    <mergeCell ref="G331:G333"/>
    <mergeCell ref="H331:H333"/>
    <mergeCell ref="I331:I333"/>
    <mergeCell ref="J331:J333"/>
    <mergeCell ref="K331:K333"/>
    <mergeCell ref="L331:L333"/>
    <mergeCell ref="E332:E333"/>
    <mergeCell ref="A334:A336"/>
    <mergeCell ref="B334:B336"/>
    <mergeCell ref="C334:D335"/>
    <mergeCell ref="F334:F336"/>
    <mergeCell ref="G334:G336"/>
    <mergeCell ref="H334:H336"/>
    <mergeCell ref="I334:I336"/>
    <mergeCell ref="J334:J336"/>
    <mergeCell ref="K334:K336"/>
    <mergeCell ref="L334:L336"/>
    <mergeCell ref="E335:E336"/>
    <mergeCell ref="A337:A339"/>
    <mergeCell ref="B337:B339"/>
    <mergeCell ref="C337:D338"/>
    <mergeCell ref="F337:F339"/>
    <mergeCell ref="G337:G339"/>
    <mergeCell ref="H337:H339"/>
    <mergeCell ref="I337:I339"/>
    <mergeCell ref="J337:J339"/>
    <mergeCell ref="K337:K339"/>
    <mergeCell ref="L337:L339"/>
    <mergeCell ref="E338:E339"/>
    <mergeCell ref="A340:A342"/>
    <mergeCell ref="B340:B342"/>
    <mergeCell ref="C340:D341"/>
    <mergeCell ref="F340:F342"/>
    <mergeCell ref="G340:G342"/>
    <mergeCell ref="H340:H342"/>
    <mergeCell ref="I340:I342"/>
    <mergeCell ref="J340:J342"/>
    <mergeCell ref="K340:K342"/>
    <mergeCell ref="L340:L342"/>
    <mergeCell ref="E341:E342"/>
    <mergeCell ref="A343:A345"/>
    <mergeCell ref="B343:B345"/>
    <mergeCell ref="C343:D344"/>
    <mergeCell ref="F343:F345"/>
    <mergeCell ref="G343:G345"/>
    <mergeCell ref="H343:H345"/>
    <mergeCell ref="I343:I345"/>
    <mergeCell ref="J343:J345"/>
    <mergeCell ref="K343:K345"/>
    <mergeCell ref="L343:L345"/>
    <mergeCell ref="E344:E345"/>
    <mergeCell ref="A346:A348"/>
    <mergeCell ref="B346:B348"/>
    <mergeCell ref="C346:D347"/>
    <mergeCell ref="F346:F348"/>
    <mergeCell ref="G346:G348"/>
    <mergeCell ref="H346:H348"/>
    <mergeCell ref="I346:I348"/>
    <mergeCell ref="J346:J348"/>
    <mergeCell ref="K346:K348"/>
    <mergeCell ref="L346:L348"/>
    <mergeCell ref="E347:E348"/>
    <mergeCell ref="A349:A351"/>
    <mergeCell ref="B349:B351"/>
    <mergeCell ref="C349:D350"/>
    <mergeCell ref="F349:F351"/>
    <mergeCell ref="G349:G351"/>
    <mergeCell ref="H349:H351"/>
    <mergeCell ref="I349:I351"/>
    <mergeCell ref="J349:J351"/>
    <mergeCell ref="K349:K351"/>
    <mergeCell ref="L349:L351"/>
    <mergeCell ref="E350:E351"/>
    <mergeCell ref="A352:A354"/>
    <mergeCell ref="B352:B354"/>
    <mergeCell ref="C352:D353"/>
    <mergeCell ref="F352:F354"/>
    <mergeCell ref="G352:G354"/>
    <mergeCell ref="H352:H354"/>
    <mergeCell ref="I352:I354"/>
    <mergeCell ref="J352:J354"/>
    <mergeCell ref="K352:K354"/>
    <mergeCell ref="L352:L354"/>
    <mergeCell ref="E353:E354"/>
    <mergeCell ref="A355:A357"/>
    <mergeCell ref="B355:B357"/>
    <mergeCell ref="C355:D356"/>
    <mergeCell ref="F355:F357"/>
    <mergeCell ref="G355:G357"/>
    <mergeCell ref="H355:H357"/>
    <mergeCell ref="I355:I357"/>
    <mergeCell ref="J355:J357"/>
    <mergeCell ref="K355:K357"/>
    <mergeCell ref="L355:L357"/>
    <mergeCell ref="E356:E357"/>
    <mergeCell ref="A358:A360"/>
    <mergeCell ref="B358:B360"/>
    <mergeCell ref="C358:D359"/>
    <mergeCell ref="F358:F360"/>
    <mergeCell ref="G358:G360"/>
    <mergeCell ref="H358:H360"/>
    <mergeCell ref="I358:I360"/>
    <mergeCell ref="J358:J360"/>
    <mergeCell ref="K358:K360"/>
    <mergeCell ref="L358:L360"/>
    <mergeCell ref="E359:E360"/>
    <mergeCell ref="A361:A363"/>
    <mergeCell ref="B361:B363"/>
    <mergeCell ref="C361:D362"/>
    <mergeCell ref="F361:F363"/>
    <mergeCell ref="G361:G363"/>
    <mergeCell ref="H361:H363"/>
    <mergeCell ref="I361:I363"/>
    <mergeCell ref="J361:J363"/>
    <mergeCell ref="K361:K363"/>
    <mergeCell ref="L361:L363"/>
    <mergeCell ref="E362:E363"/>
    <mergeCell ref="A364:A366"/>
    <mergeCell ref="B364:B366"/>
    <mergeCell ref="C364:D365"/>
    <mergeCell ref="F364:F366"/>
    <mergeCell ref="G364:G366"/>
    <mergeCell ref="H364:H366"/>
    <mergeCell ref="I364:I366"/>
    <mergeCell ref="J364:J366"/>
    <mergeCell ref="K364:K366"/>
    <mergeCell ref="L364:L366"/>
    <mergeCell ref="E365:E366"/>
    <mergeCell ref="A367:A369"/>
    <mergeCell ref="B367:B369"/>
    <mergeCell ref="C367:D368"/>
    <mergeCell ref="F367:F369"/>
    <mergeCell ref="G367:G369"/>
    <mergeCell ref="H367:H369"/>
    <mergeCell ref="I367:I369"/>
    <mergeCell ref="J367:J369"/>
    <mergeCell ref="K367:K369"/>
    <mergeCell ref="L367:L369"/>
    <mergeCell ref="E368:E369"/>
    <mergeCell ref="A370:A372"/>
    <mergeCell ref="B370:B372"/>
    <mergeCell ref="C370:D371"/>
    <mergeCell ref="F370:F372"/>
    <mergeCell ref="G370:G372"/>
    <mergeCell ref="H370:H372"/>
    <mergeCell ref="I370:I372"/>
    <mergeCell ref="J370:J372"/>
    <mergeCell ref="K370:K372"/>
    <mergeCell ref="L370:L372"/>
    <mergeCell ref="E371:E372"/>
    <mergeCell ref="A373:A375"/>
    <mergeCell ref="B373:B375"/>
    <mergeCell ref="C373:D374"/>
    <mergeCell ref="F373:F375"/>
    <mergeCell ref="G373:G375"/>
    <mergeCell ref="H373:H375"/>
    <mergeCell ref="I373:I375"/>
    <mergeCell ref="J373:J375"/>
    <mergeCell ref="K373:K375"/>
    <mergeCell ref="L373:L375"/>
    <mergeCell ref="E374:E375"/>
    <mergeCell ref="A376:A378"/>
    <mergeCell ref="B376:B378"/>
    <mergeCell ref="C376:D377"/>
    <mergeCell ref="F376:F378"/>
    <mergeCell ref="G376:G378"/>
    <mergeCell ref="H376:H378"/>
    <mergeCell ref="I376:I378"/>
    <mergeCell ref="J376:J378"/>
    <mergeCell ref="K376:K378"/>
    <mergeCell ref="L376:L378"/>
    <mergeCell ref="E377:E378"/>
    <mergeCell ref="A379:A381"/>
    <mergeCell ref="B379:B381"/>
    <mergeCell ref="C379:D380"/>
    <mergeCell ref="F379:F381"/>
    <mergeCell ref="G379:G381"/>
    <mergeCell ref="H379:H381"/>
    <mergeCell ref="I379:I381"/>
    <mergeCell ref="J379:J381"/>
    <mergeCell ref="K379:K381"/>
    <mergeCell ref="L379:L381"/>
    <mergeCell ref="E380:E381"/>
    <mergeCell ref="A382:A384"/>
    <mergeCell ref="B382:B384"/>
    <mergeCell ref="C382:D383"/>
    <mergeCell ref="F382:F384"/>
    <mergeCell ref="G382:G384"/>
    <mergeCell ref="H382:H384"/>
    <mergeCell ref="I382:I384"/>
    <mergeCell ref="J382:J384"/>
    <mergeCell ref="K382:K384"/>
    <mergeCell ref="L382:L384"/>
    <mergeCell ref="E383:E384"/>
    <mergeCell ref="A385:A387"/>
    <mergeCell ref="B385:B387"/>
    <mergeCell ref="C385:D386"/>
    <mergeCell ref="F385:F387"/>
    <mergeCell ref="G385:G387"/>
    <mergeCell ref="H385:H387"/>
    <mergeCell ref="I385:I387"/>
    <mergeCell ref="J385:J387"/>
    <mergeCell ref="K385:K387"/>
    <mergeCell ref="L385:L387"/>
    <mergeCell ref="E386:E387"/>
    <mergeCell ref="A388:A390"/>
    <mergeCell ref="B388:B390"/>
    <mergeCell ref="C388:D389"/>
    <mergeCell ref="F388:F390"/>
    <mergeCell ref="G388:G390"/>
    <mergeCell ref="H388:H390"/>
    <mergeCell ref="I388:I390"/>
    <mergeCell ref="J388:J390"/>
    <mergeCell ref="K388:K390"/>
    <mergeCell ref="L388:L390"/>
    <mergeCell ref="E389:E390"/>
    <mergeCell ref="A391:A393"/>
    <mergeCell ref="B391:B393"/>
    <mergeCell ref="C391:D392"/>
    <mergeCell ref="F391:F393"/>
    <mergeCell ref="G391:G393"/>
    <mergeCell ref="H391:H393"/>
    <mergeCell ref="I391:I393"/>
    <mergeCell ref="J391:J393"/>
    <mergeCell ref="K391:K393"/>
    <mergeCell ref="L391:L393"/>
    <mergeCell ref="E392:E393"/>
    <mergeCell ref="A394:A396"/>
    <mergeCell ref="B394:B396"/>
    <mergeCell ref="C394:D395"/>
    <mergeCell ref="F394:F396"/>
    <mergeCell ref="G394:G396"/>
    <mergeCell ref="H394:H396"/>
    <mergeCell ref="I394:I396"/>
    <mergeCell ref="J394:J396"/>
    <mergeCell ref="K394:K396"/>
    <mergeCell ref="L394:L396"/>
    <mergeCell ref="E395:E396"/>
    <mergeCell ref="A397:A399"/>
    <mergeCell ref="B397:B399"/>
    <mergeCell ref="C397:D398"/>
    <mergeCell ref="F397:F399"/>
    <mergeCell ref="G397:G399"/>
    <mergeCell ref="H397:H399"/>
    <mergeCell ref="I397:I399"/>
    <mergeCell ref="J397:J399"/>
    <mergeCell ref="K397:K399"/>
    <mergeCell ref="L397:L399"/>
    <mergeCell ref="E398:E399"/>
    <mergeCell ref="A400:A402"/>
    <mergeCell ref="B400:B402"/>
    <mergeCell ref="C400:D401"/>
    <mergeCell ref="F400:F402"/>
    <mergeCell ref="G400:G402"/>
    <mergeCell ref="H400:H402"/>
    <mergeCell ref="I400:I402"/>
    <mergeCell ref="J400:J402"/>
    <mergeCell ref="K400:K402"/>
    <mergeCell ref="L400:L402"/>
    <mergeCell ref="E401:E402"/>
    <mergeCell ref="A403:A405"/>
    <mergeCell ref="B403:B405"/>
    <mergeCell ref="C403:D404"/>
    <mergeCell ref="F403:F405"/>
    <mergeCell ref="G403:G405"/>
    <mergeCell ref="H403:H405"/>
    <mergeCell ref="I403:I405"/>
    <mergeCell ref="J403:J405"/>
    <mergeCell ref="K403:K405"/>
    <mergeCell ref="L403:L405"/>
    <mergeCell ref="E404:E405"/>
    <mergeCell ref="A406:A408"/>
    <mergeCell ref="B406:B408"/>
    <mergeCell ref="C406:D407"/>
    <mergeCell ref="F406:F408"/>
    <mergeCell ref="G406:G408"/>
    <mergeCell ref="H406:H408"/>
    <mergeCell ref="I406:I408"/>
    <mergeCell ref="J406:J408"/>
    <mergeCell ref="K406:K408"/>
    <mergeCell ref="L406:L408"/>
    <mergeCell ref="E407:E408"/>
    <mergeCell ref="A409:A411"/>
    <mergeCell ref="B409:B411"/>
    <mergeCell ref="C409:D410"/>
    <mergeCell ref="F409:F411"/>
    <mergeCell ref="G409:G411"/>
    <mergeCell ref="H409:H411"/>
    <mergeCell ref="I409:I411"/>
    <mergeCell ref="J409:J411"/>
    <mergeCell ref="K409:K411"/>
    <mergeCell ref="L409:L411"/>
    <mergeCell ref="E410:E411"/>
    <mergeCell ref="A412:A414"/>
    <mergeCell ref="B412:B414"/>
    <mergeCell ref="C412:D413"/>
    <mergeCell ref="F412:F414"/>
    <mergeCell ref="G412:G414"/>
    <mergeCell ref="H412:H414"/>
    <mergeCell ref="I412:I414"/>
    <mergeCell ref="J412:J414"/>
    <mergeCell ref="K412:K414"/>
    <mergeCell ref="L412:L414"/>
    <mergeCell ref="E413:E414"/>
    <mergeCell ref="A415:A417"/>
    <mergeCell ref="B415:B417"/>
    <mergeCell ref="C415:D416"/>
    <mergeCell ref="F415:F417"/>
    <mergeCell ref="G415:G417"/>
    <mergeCell ref="H415:H417"/>
    <mergeCell ref="I415:I417"/>
    <mergeCell ref="J415:J417"/>
    <mergeCell ref="K415:K417"/>
    <mergeCell ref="L415:L417"/>
    <mergeCell ref="E416:E417"/>
    <mergeCell ref="A418:A420"/>
    <mergeCell ref="B418:B420"/>
    <mergeCell ref="C418:D419"/>
    <mergeCell ref="F418:F420"/>
    <mergeCell ref="G418:G420"/>
    <mergeCell ref="H418:H420"/>
    <mergeCell ref="I418:I420"/>
    <mergeCell ref="J418:J420"/>
    <mergeCell ref="K418:K420"/>
    <mergeCell ref="L418:L420"/>
    <mergeCell ref="E419:E420"/>
    <mergeCell ref="A421:A423"/>
    <mergeCell ref="B421:B423"/>
    <mergeCell ref="C421:D422"/>
    <mergeCell ref="F421:F423"/>
    <mergeCell ref="G421:G423"/>
    <mergeCell ref="H421:H423"/>
    <mergeCell ref="I421:I423"/>
    <mergeCell ref="J421:J423"/>
    <mergeCell ref="K421:K423"/>
    <mergeCell ref="L421:L423"/>
    <mergeCell ref="E422:E423"/>
    <mergeCell ref="A424:A426"/>
    <mergeCell ref="B424:B426"/>
    <mergeCell ref="C424:D425"/>
    <mergeCell ref="F424:F426"/>
    <mergeCell ref="G424:G426"/>
    <mergeCell ref="H424:H426"/>
    <mergeCell ref="I424:I426"/>
    <mergeCell ref="J424:J426"/>
    <mergeCell ref="K424:K426"/>
    <mergeCell ref="L424:L426"/>
    <mergeCell ref="E425:E426"/>
    <mergeCell ref="A427:A429"/>
    <mergeCell ref="B427:B429"/>
    <mergeCell ref="C427:D428"/>
    <mergeCell ref="F427:F429"/>
    <mergeCell ref="G427:G429"/>
    <mergeCell ref="H427:H429"/>
    <mergeCell ref="I427:I429"/>
    <mergeCell ref="J427:J429"/>
    <mergeCell ref="K427:K429"/>
    <mergeCell ref="L427:L429"/>
    <mergeCell ref="E428:E429"/>
    <mergeCell ref="A430:A432"/>
    <mergeCell ref="B430:B432"/>
    <mergeCell ref="C430:D431"/>
    <mergeCell ref="F430:F432"/>
    <mergeCell ref="G430:G432"/>
    <mergeCell ref="H430:H432"/>
    <mergeCell ref="I430:I432"/>
    <mergeCell ref="J430:J432"/>
    <mergeCell ref="K430:K432"/>
    <mergeCell ref="L430:L432"/>
    <mergeCell ref="E431:E432"/>
    <mergeCell ref="A433:A435"/>
    <mergeCell ref="B433:B435"/>
    <mergeCell ref="C433:D434"/>
    <mergeCell ref="F433:F435"/>
    <mergeCell ref="G433:G435"/>
    <mergeCell ref="H433:H435"/>
    <mergeCell ref="I433:I435"/>
    <mergeCell ref="J433:J435"/>
    <mergeCell ref="K433:K435"/>
    <mergeCell ref="L433:L435"/>
    <mergeCell ref="E434:E435"/>
    <mergeCell ref="A436:A438"/>
    <mergeCell ref="B436:B438"/>
    <mergeCell ref="C436:D437"/>
    <mergeCell ref="F436:F438"/>
    <mergeCell ref="G436:G438"/>
    <mergeCell ref="H436:H438"/>
    <mergeCell ref="I436:I438"/>
    <mergeCell ref="J436:J438"/>
    <mergeCell ref="K436:K438"/>
    <mergeCell ref="L436:L438"/>
    <mergeCell ref="E437:E438"/>
    <mergeCell ref="A439:A441"/>
    <mergeCell ref="B439:B441"/>
    <mergeCell ref="C439:D440"/>
    <mergeCell ref="F439:F441"/>
    <mergeCell ref="G439:G441"/>
    <mergeCell ref="H439:H441"/>
    <mergeCell ref="I439:I441"/>
    <mergeCell ref="J439:J441"/>
    <mergeCell ref="K439:K441"/>
    <mergeCell ref="L439:L441"/>
    <mergeCell ref="E440:E441"/>
    <mergeCell ref="A442:A444"/>
    <mergeCell ref="B442:B444"/>
    <mergeCell ref="C442:D443"/>
    <mergeCell ref="F442:F444"/>
    <mergeCell ref="G442:G444"/>
    <mergeCell ref="H442:H444"/>
    <mergeCell ref="I442:I444"/>
    <mergeCell ref="J442:J444"/>
    <mergeCell ref="K442:K444"/>
    <mergeCell ref="L442:L444"/>
    <mergeCell ref="E443:E444"/>
    <mergeCell ref="A445:A447"/>
    <mergeCell ref="B445:B447"/>
    <mergeCell ref="C445:D446"/>
    <mergeCell ref="F445:F447"/>
    <mergeCell ref="G445:G447"/>
    <mergeCell ref="H445:H447"/>
    <mergeCell ref="I445:I447"/>
    <mergeCell ref="J445:J447"/>
    <mergeCell ref="K445:K447"/>
    <mergeCell ref="L445:L447"/>
    <mergeCell ref="E446:E447"/>
    <mergeCell ref="A448:A450"/>
    <mergeCell ref="B448:B450"/>
    <mergeCell ref="C448:D449"/>
    <mergeCell ref="F448:F450"/>
    <mergeCell ref="G448:G450"/>
    <mergeCell ref="H448:H450"/>
    <mergeCell ref="I448:I450"/>
    <mergeCell ref="J448:J450"/>
    <mergeCell ref="K448:K450"/>
    <mergeCell ref="L448:L450"/>
    <mergeCell ref="E449:E450"/>
    <mergeCell ref="A451:A453"/>
    <mergeCell ref="B451:B453"/>
    <mergeCell ref="C451:D452"/>
    <mergeCell ref="F451:F453"/>
    <mergeCell ref="G451:G453"/>
    <mergeCell ref="H451:H453"/>
    <mergeCell ref="I451:I453"/>
    <mergeCell ref="J451:J453"/>
    <mergeCell ref="K451:K453"/>
    <mergeCell ref="L451:L453"/>
    <mergeCell ref="E452:E453"/>
    <mergeCell ref="A454:A456"/>
    <mergeCell ref="B454:B456"/>
    <mergeCell ref="C454:D455"/>
    <mergeCell ref="F454:F456"/>
    <mergeCell ref="G454:G456"/>
    <mergeCell ref="H454:H456"/>
    <mergeCell ref="I454:I456"/>
    <mergeCell ref="J454:J456"/>
    <mergeCell ref="K454:K456"/>
    <mergeCell ref="L454:L456"/>
    <mergeCell ref="E455:E456"/>
    <mergeCell ref="A457:A459"/>
    <mergeCell ref="B457:B459"/>
    <mergeCell ref="C457:D458"/>
    <mergeCell ref="F457:F459"/>
    <mergeCell ref="G457:G459"/>
    <mergeCell ref="H457:H459"/>
    <mergeCell ref="I457:I459"/>
    <mergeCell ref="J457:J459"/>
    <mergeCell ref="K457:K459"/>
    <mergeCell ref="L457:L459"/>
    <mergeCell ref="E458:E459"/>
    <mergeCell ref="A460:A462"/>
    <mergeCell ref="B460:B462"/>
    <mergeCell ref="C460:D461"/>
    <mergeCell ref="F460:F462"/>
    <mergeCell ref="G460:G462"/>
    <mergeCell ref="H460:H462"/>
    <mergeCell ref="I460:I462"/>
    <mergeCell ref="J460:J462"/>
    <mergeCell ref="K460:K462"/>
    <mergeCell ref="L460:L462"/>
    <mergeCell ref="E461:E462"/>
    <mergeCell ref="A463:A465"/>
    <mergeCell ref="B463:B465"/>
    <mergeCell ref="C463:D464"/>
    <mergeCell ref="F463:F465"/>
    <mergeCell ref="G463:G465"/>
    <mergeCell ref="H463:H465"/>
    <mergeCell ref="I463:I465"/>
    <mergeCell ref="J463:J465"/>
    <mergeCell ref="K463:K465"/>
    <mergeCell ref="L463:L465"/>
    <mergeCell ref="E464:E465"/>
    <mergeCell ref="A466:A468"/>
    <mergeCell ref="B466:B468"/>
    <mergeCell ref="C466:D467"/>
    <mergeCell ref="F466:F468"/>
    <mergeCell ref="G466:G468"/>
    <mergeCell ref="H466:H468"/>
    <mergeCell ref="I466:I468"/>
    <mergeCell ref="J466:J468"/>
    <mergeCell ref="K466:K468"/>
    <mergeCell ref="L466:L468"/>
    <mergeCell ref="E467:E468"/>
    <mergeCell ref="A469:A471"/>
    <mergeCell ref="B469:B471"/>
    <mergeCell ref="C469:D470"/>
    <mergeCell ref="F469:F471"/>
    <mergeCell ref="G469:G471"/>
    <mergeCell ref="H469:H471"/>
    <mergeCell ref="I469:I471"/>
    <mergeCell ref="J469:J471"/>
    <mergeCell ref="K469:K471"/>
    <mergeCell ref="L469:L471"/>
    <mergeCell ref="E470:E471"/>
    <mergeCell ref="A472:A474"/>
    <mergeCell ref="B472:B474"/>
    <mergeCell ref="C472:D473"/>
    <mergeCell ref="F472:F474"/>
    <mergeCell ref="G472:G474"/>
    <mergeCell ref="H472:H474"/>
    <mergeCell ref="I472:I474"/>
    <mergeCell ref="J472:J474"/>
    <mergeCell ref="K472:K474"/>
    <mergeCell ref="L472:L474"/>
    <mergeCell ref="E473:E474"/>
    <mergeCell ref="A475:A477"/>
    <mergeCell ref="B475:B477"/>
    <mergeCell ref="C475:D476"/>
    <mergeCell ref="F475:F477"/>
    <mergeCell ref="G475:G477"/>
    <mergeCell ref="H475:H477"/>
    <mergeCell ref="I475:I477"/>
    <mergeCell ref="J475:J477"/>
    <mergeCell ref="K475:K477"/>
    <mergeCell ref="L475:L477"/>
    <mergeCell ref="E476:E477"/>
    <mergeCell ref="A478:A480"/>
    <mergeCell ref="B478:B480"/>
    <mergeCell ref="C478:D479"/>
    <mergeCell ref="F478:F480"/>
    <mergeCell ref="G478:G480"/>
    <mergeCell ref="H478:H480"/>
    <mergeCell ref="I478:I480"/>
    <mergeCell ref="J478:J480"/>
    <mergeCell ref="K478:K480"/>
    <mergeCell ref="L478:L480"/>
    <mergeCell ref="E479:E480"/>
    <mergeCell ref="A481:A483"/>
    <mergeCell ref="B481:B483"/>
    <mergeCell ref="C481:D482"/>
    <mergeCell ref="F481:F483"/>
    <mergeCell ref="G481:G483"/>
    <mergeCell ref="H481:H483"/>
    <mergeCell ref="I481:I483"/>
    <mergeCell ref="J481:J483"/>
    <mergeCell ref="K481:K483"/>
    <mergeCell ref="L481:L483"/>
    <mergeCell ref="E482:E483"/>
    <mergeCell ref="A484:A486"/>
    <mergeCell ref="B484:B486"/>
    <mergeCell ref="C484:D485"/>
    <mergeCell ref="F484:F486"/>
    <mergeCell ref="G484:G486"/>
    <mergeCell ref="H484:H486"/>
    <mergeCell ref="I484:I486"/>
    <mergeCell ref="J484:J486"/>
    <mergeCell ref="K484:K486"/>
    <mergeCell ref="L484:L486"/>
    <mergeCell ref="E485:E486"/>
    <mergeCell ref="A487:A489"/>
    <mergeCell ref="B487:B489"/>
    <mergeCell ref="C487:D488"/>
    <mergeCell ref="F487:F489"/>
    <mergeCell ref="G487:G489"/>
    <mergeCell ref="H487:H489"/>
    <mergeCell ref="I487:I489"/>
    <mergeCell ref="J487:J489"/>
    <mergeCell ref="K487:K489"/>
    <mergeCell ref="L487:L489"/>
    <mergeCell ref="E488:E489"/>
    <mergeCell ref="A490:A492"/>
    <mergeCell ref="B490:B492"/>
    <mergeCell ref="C490:D491"/>
    <mergeCell ref="F490:F492"/>
    <mergeCell ref="G490:G492"/>
    <mergeCell ref="H490:H492"/>
    <mergeCell ref="I490:I492"/>
    <mergeCell ref="J490:J492"/>
    <mergeCell ref="K490:K492"/>
    <mergeCell ref="L490:L492"/>
    <mergeCell ref="E491:E492"/>
    <mergeCell ref="A493:A495"/>
    <mergeCell ref="B493:B495"/>
    <mergeCell ref="C493:D494"/>
    <mergeCell ref="F493:F495"/>
    <mergeCell ref="G493:G495"/>
    <mergeCell ref="H493:H495"/>
    <mergeCell ref="I493:I495"/>
    <mergeCell ref="J493:J495"/>
    <mergeCell ref="K493:K495"/>
    <mergeCell ref="L493:L495"/>
    <mergeCell ref="E494:E495"/>
    <mergeCell ref="A496:A498"/>
    <mergeCell ref="B496:B498"/>
    <mergeCell ref="C496:D497"/>
    <mergeCell ref="F496:F498"/>
    <mergeCell ref="G496:G498"/>
    <mergeCell ref="H496:H498"/>
    <mergeCell ref="I496:I498"/>
    <mergeCell ref="J496:J498"/>
    <mergeCell ref="K496:K498"/>
    <mergeCell ref="L496:L498"/>
    <mergeCell ref="E497:E498"/>
    <mergeCell ref="A499:A501"/>
    <mergeCell ref="B499:B501"/>
    <mergeCell ref="C499:D500"/>
    <mergeCell ref="F499:F501"/>
    <mergeCell ref="G499:G501"/>
    <mergeCell ref="H499:H501"/>
    <mergeCell ref="I499:I501"/>
    <mergeCell ref="J499:J501"/>
    <mergeCell ref="K499:K501"/>
    <mergeCell ref="L499:L501"/>
    <mergeCell ref="E500:E501"/>
    <mergeCell ref="A502:A504"/>
    <mergeCell ref="B502:B504"/>
    <mergeCell ref="C502:D503"/>
    <mergeCell ref="F502:F504"/>
    <mergeCell ref="G502:G504"/>
    <mergeCell ref="H502:H504"/>
    <mergeCell ref="I502:I504"/>
    <mergeCell ref="J502:J504"/>
    <mergeCell ref="K502:K504"/>
    <mergeCell ref="L502:L504"/>
    <mergeCell ref="E503:E504"/>
    <mergeCell ref="A505:A507"/>
    <mergeCell ref="B505:B507"/>
    <mergeCell ref="C505:D506"/>
    <mergeCell ref="F505:F507"/>
    <mergeCell ref="G505:G507"/>
    <mergeCell ref="H505:H507"/>
    <mergeCell ref="I505:I507"/>
    <mergeCell ref="J505:J507"/>
    <mergeCell ref="K505:K507"/>
    <mergeCell ref="L505:L507"/>
    <mergeCell ref="E506:E507"/>
    <mergeCell ref="A508:A510"/>
    <mergeCell ref="B508:B510"/>
    <mergeCell ref="C508:D509"/>
    <mergeCell ref="F508:F510"/>
    <mergeCell ref="G508:G510"/>
    <mergeCell ref="H508:H510"/>
    <mergeCell ref="I508:I510"/>
    <mergeCell ref="J508:J510"/>
    <mergeCell ref="K508:K510"/>
    <mergeCell ref="L508:L510"/>
    <mergeCell ref="E509:E510"/>
    <mergeCell ref="A511:A513"/>
    <mergeCell ref="B511:B513"/>
    <mergeCell ref="C511:D512"/>
    <mergeCell ref="F511:F513"/>
    <mergeCell ref="G511:G513"/>
    <mergeCell ref="H511:H513"/>
    <mergeCell ref="I511:I513"/>
    <mergeCell ref="J511:J513"/>
    <mergeCell ref="K511:K513"/>
    <mergeCell ref="L511:L513"/>
    <mergeCell ref="E512:E513"/>
    <mergeCell ref="A514:A516"/>
    <mergeCell ref="B514:B516"/>
    <mergeCell ref="C514:D515"/>
    <mergeCell ref="F514:F516"/>
    <mergeCell ref="G514:G516"/>
    <mergeCell ref="H514:H516"/>
    <mergeCell ref="I514:I516"/>
    <mergeCell ref="J514:J516"/>
    <mergeCell ref="K514:K516"/>
    <mergeCell ref="L514:L516"/>
    <mergeCell ref="E515:E516"/>
    <mergeCell ref="A517:A519"/>
    <mergeCell ref="B517:B519"/>
    <mergeCell ref="C517:D518"/>
    <mergeCell ref="F517:F519"/>
    <mergeCell ref="G517:G519"/>
    <mergeCell ref="H517:H519"/>
    <mergeCell ref="I517:I519"/>
    <mergeCell ref="J517:J519"/>
    <mergeCell ref="K517:K519"/>
    <mergeCell ref="L517:L519"/>
    <mergeCell ref="E518:E519"/>
    <mergeCell ref="A520:A522"/>
    <mergeCell ref="B520:B522"/>
    <mergeCell ref="C520:D521"/>
    <mergeCell ref="F520:F522"/>
    <mergeCell ref="G520:G522"/>
    <mergeCell ref="H520:H522"/>
    <mergeCell ref="I520:I522"/>
    <mergeCell ref="J520:J522"/>
    <mergeCell ref="K520:K522"/>
    <mergeCell ref="L520:L522"/>
    <mergeCell ref="E521:E522"/>
    <mergeCell ref="A523:A525"/>
    <mergeCell ref="B523:B525"/>
    <mergeCell ref="C523:D524"/>
    <mergeCell ref="F523:F525"/>
    <mergeCell ref="G523:G525"/>
    <mergeCell ref="H523:H525"/>
    <mergeCell ref="I523:I525"/>
    <mergeCell ref="J523:J525"/>
    <mergeCell ref="K523:K525"/>
    <mergeCell ref="L523:L525"/>
    <mergeCell ref="E524:E525"/>
    <mergeCell ref="A526:A528"/>
    <mergeCell ref="B526:B528"/>
    <mergeCell ref="C526:D527"/>
    <mergeCell ref="F526:F528"/>
    <mergeCell ref="G526:G528"/>
    <mergeCell ref="H526:H528"/>
    <mergeCell ref="I526:I528"/>
    <mergeCell ref="J526:J528"/>
    <mergeCell ref="K526:K528"/>
    <mergeCell ref="L526:L528"/>
    <mergeCell ref="E527:E528"/>
    <mergeCell ref="A529:A531"/>
    <mergeCell ref="B529:B531"/>
    <mergeCell ref="C529:D530"/>
    <mergeCell ref="F529:F531"/>
    <mergeCell ref="G529:G531"/>
    <mergeCell ref="H529:H531"/>
    <mergeCell ref="I529:I531"/>
    <mergeCell ref="J529:J531"/>
    <mergeCell ref="K529:K531"/>
    <mergeCell ref="L529:L531"/>
    <mergeCell ref="E530:E531"/>
    <mergeCell ref="A532:A534"/>
    <mergeCell ref="B532:B534"/>
    <mergeCell ref="C532:D533"/>
    <mergeCell ref="F532:F534"/>
    <mergeCell ref="G532:G534"/>
    <mergeCell ref="H532:H534"/>
    <mergeCell ref="I532:I534"/>
    <mergeCell ref="J532:J534"/>
    <mergeCell ref="K532:K534"/>
    <mergeCell ref="L532:L534"/>
    <mergeCell ref="E533:E534"/>
    <mergeCell ref="A535:A537"/>
    <mergeCell ref="B535:B537"/>
    <mergeCell ref="C535:D536"/>
    <mergeCell ref="F535:F537"/>
    <mergeCell ref="G535:G537"/>
    <mergeCell ref="H535:H537"/>
    <mergeCell ref="I535:I537"/>
    <mergeCell ref="J535:J537"/>
    <mergeCell ref="K535:K537"/>
    <mergeCell ref="L535:L537"/>
    <mergeCell ref="E536:E537"/>
    <mergeCell ref="A538:A540"/>
    <mergeCell ref="B538:B540"/>
    <mergeCell ref="C538:D539"/>
    <mergeCell ref="F538:F540"/>
    <mergeCell ref="G538:G540"/>
    <mergeCell ref="H538:H540"/>
    <mergeCell ref="I538:I540"/>
    <mergeCell ref="J538:J540"/>
    <mergeCell ref="K538:K540"/>
    <mergeCell ref="L538:L540"/>
    <mergeCell ref="E539:E540"/>
    <mergeCell ref="A541:A543"/>
    <mergeCell ref="B541:B543"/>
    <mergeCell ref="C541:D542"/>
    <mergeCell ref="F541:F543"/>
    <mergeCell ref="G541:G543"/>
    <mergeCell ref="H541:H543"/>
    <mergeCell ref="I541:I543"/>
    <mergeCell ref="J541:J543"/>
    <mergeCell ref="K541:K543"/>
    <mergeCell ref="L541:L543"/>
    <mergeCell ref="E542:E543"/>
    <mergeCell ref="A544:A546"/>
    <mergeCell ref="B544:B546"/>
    <mergeCell ref="C544:D545"/>
    <mergeCell ref="F544:F546"/>
    <mergeCell ref="G544:G546"/>
    <mergeCell ref="H544:H546"/>
    <mergeCell ref="I544:I546"/>
    <mergeCell ref="J544:J546"/>
    <mergeCell ref="K544:K546"/>
    <mergeCell ref="L544:L546"/>
    <mergeCell ref="E545:E546"/>
    <mergeCell ref="A547:A549"/>
    <mergeCell ref="B547:B549"/>
    <mergeCell ref="C547:D548"/>
    <mergeCell ref="F547:F549"/>
    <mergeCell ref="G547:G549"/>
    <mergeCell ref="H547:H549"/>
    <mergeCell ref="I547:I549"/>
    <mergeCell ref="J547:J549"/>
    <mergeCell ref="K547:K549"/>
    <mergeCell ref="L547:L549"/>
    <mergeCell ref="E548:E549"/>
    <mergeCell ref="A550:A552"/>
    <mergeCell ref="B550:B552"/>
    <mergeCell ref="C550:D551"/>
    <mergeCell ref="F550:F552"/>
    <mergeCell ref="G550:G552"/>
    <mergeCell ref="H550:H552"/>
    <mergeCell ref="I550:I552"/>
    <mergeCell ref="J550:J552"/>
    <mergeCell ref="K550:K552"/>
    <mergeCell ref="L550:L552"/>
    <mergeCell ref="E551:E552"/>
    <mergeCell ref="A553:A555"/>
    <mergeCell ref="B553:B555"/>
    <mergeCell ref="C553:D554"/>
    <mergeCell ref="F553:F555"/>
    <mergeCell ref="G553:G555"/>
    <mergeCell ref="H553:H555"/>
    <mergeCell ref="I553:I555"/>
    <mergeCell ref="J553:J555"/>
    <mergeCell ref="K553:K555"/>
    <mergeCell ref="L553:L555"/>
    <mergeCell ref="E554:E555"/>
    <mergeCell ref="A556:A558"/>
    <mergeCell ref="B556:B558"/>
    <mergeCell ref="C556:D557"/>
    <mergeCell ref="F556:F558"/>
    <mergeCell ref="G556:G558"/>
    <mergeCell ref="H556:H558"/>
    <mergeCell ref="I556:I558"/>
    <mergeCell ref="J556:J558"/>
    <mergeCell ref="K556:K558"/>
    <mergeCell ref="L556:L558"/>
    <mergeCell ref="E557:E558"/>
    <mergeCell ref="A559:A561"/>
    <mergeCell ref="B559:B561"/>
    <mergeCell ref="C559:D560"/>
    <mergeCell ref="F559:F561"/>
    <mergeCell ref="G559:G561"/>
    <mergeCell ref="H559:H561"/>
    <mergeCell ref="I559:I561"/>
    <mergeCell ref="J559:J561"/>
    <mergeCell ref="K559:K561"/>
    <mergeCell ref="L559:L561"/>
    <mergeCell ref="E560:E561"/>
    <mergeCell ref="A562:A564"/>
    <mergeCell ref="B562:B564"/>
    <mergeCell ref="C562:D563"/>
    <mergeCell ref="F562:F564"/>
    <mergeCell ref="G562:G564"/>
    <mergeCell ref="H562:H564"/>
    <mergeCell ref="I562:I564"/>
    <mergeCell ref="J562:J564"/>
    <mergeCell ref="K562:K564"/>
    <mergeCell ref="L562:L564"/>
    <mergeCell ref="E563:E564"/>
    <mergeCell ref="A565:A567"/>
    <mergeCell ref="B565:B567"/>
    <mergeCell ref="C565:D566"/>
    <mergeCell ref="F565:F567"/>
    <mergeCell ref="G565:G567"/>
    <mergeCell ref="H565:H567"/>
    <mergeCell ref="I565:I567"/>
    <mergeCell ref="J565:J567"/>
    <mergeCell ref="K565:K567"/>
    <mergeCell ref="L565:L567"/>
    <mergeCell ref="E566:E567"/>
    <mergeCell ref="A568:A570"/>
    <mergeCell ref="B568:B570"/>
    <mergeCell ref="C568:D569"/>
    <mergeCell ref="F568:F570"/>
    <mergeCell ref="G568:G570"/>
    <mergeCell ref="H568:H570"/>
    <mergeCell ref="I568:I570"/>
    <mergeCell ref="J568:J570"/>
    <mergeCell ref="K568:K570"/>
    <mergeCell ref="L568:L570"/>
    <mergeCell ref="E569:E570"/>
    <mergeCell ref="A571:A573"/>
    <mergeCell ref="B571:B573"/>
    <mergeCell ref="C571:D572"/>
    <mergeCell ref="F571:F573"/>
    <mergeCell ref="G571:G573"/>
    <mergeCell ref="H571:H573"/>
    <mergeCell ref="I571:I573"/>
    <mergeCell ref="J571:J573"/>
    <mergeCell ref="K571:K573"/>
    <mergeCell ref="L571:L573"/>
    <mergeCell ref="E572:E573"/>
    <mergeCell ref="A574:A576"/>
    <mergeCell ref="B574:B576"/>
    <mergeCell ref="C574:D575"/>
    <mergeCell ref="F574:F576"/>
    <mergeCell ref="G574:G576"/>
    <mergeCell ref="H574:H576"/>
    <mergeCell ref="I574:I576"/>
    <mergeCell ref="J574:J576"/>
    <mergeCell ref="K574:K576"/>
    <mergeCell ref="L574:L576"/>
    <mergeCell ref="E575:E576"/>
    <mergeCell ref="A577:A579"/>
    <mergeCell ref="B577:B579"/>
    <mergeCell ref="C577:D578"/>
    <mergeCell ref="F577:F579"/>
    <mergeCell ref="G577:G579"/>
    <mergeCell ref="H577:H579"/>
    <mergeCell ref="I577:I579"/>
    <mergeCell ref="J577:J579"/>
    <mergeCell ref="K577:K579"/>
    <mergeCell ref="L577:L579"/>
    <mergeCell ref="E578:E579"/>
    <mergeCell ref="A580:A582"/>
    <mergeCell ref="B580:B582"/>
    <mergeCell ref="C580:D581"/>
    <mergeCell ref="F580:F582"/>
    <mergeCell ref="G580:G582"/>
    <mergeCell ref="H580:H582"/>
    <mergeCell ref="I580:I582"/>
    <mergeCell ref="J580:J582"/>
    <mergeCell ref="K580:K582"/>
    <mergeCell ref="L580:L582"/>
    <mergeCell ref="E581:E582"/>
    <mergeCell ref="A586:A588"/>
    <mergeCell ref="B586:B588"/>
    <mergeCell ref="C586:D587"/>
    <mergeCell ref="F586:F588"/>
    <mergeCell ref="G586:G588"/>
    <mergeCell ref="A583:A585"/>
    <mergeCell ref="B583:B585"/>
    <mergeCell ref="C583:D584"/>
    <mergeCell ref="F583:F585"/>
    <mergeCell ref="G583:G585"/>
    <mergeCell ref="L586:L588"/>
    <mergeCell ref="E587:E588"/>
    <mergeCell ref="I583:I585"/>
    <mergeCell ref="J583:J585"/>
    <mergeCell ref="K583:K585"/>
    <mergeCell ref="L583:L585"/>
    <mergeCell ref="E584:E585"/>
    <mergeCell ref="H583:H585"/>
    <mergeCell ref="A592:A594"/>
    <mergeCell ref="B592:B594"/>
    <mergeCell ref="C592:D593"/>
    <mergeCell ref="F592:F594"/>
    <mergeCell ref="G592:G594"/>
    <mergeCell ref="A589:A591"/>
    <mergeCell ref="B589:B591"/>
    <mergeCell ref="C589:D590"/>
    <mergeCell ref="F589:F591"/>
    <mergeCell ref="G589:G591"/>
    <mergeCell ref="E593:E594"/>
    <mergeCell ref="I589:I591"/>
    <mergeCell ref="J589:J591"/>
    <mergeCell ref="K589:K591"/>
    <mergeCell ref="L589:L591"/>
    <mergeCell ref="E590:E591"/>
    <mergeCell ref="H589:H591"/>
    <mergeCell ref="Q5:Q6"/>
    <mergeCell ref="H592:H594"/>
    <mergeCell ref="I592:I594"/>
    <mergeCell ref="J592:J594"/>
    <mergeCell ref="K592:K594"/>
    <mergeCell ref="L592:L594"/>
    <mergeCell ref="H586:H588"/>
    <mergeCell ref="I586:I588"/>
    <mergeCell ref="J586:J588"/>
    <mergeCell ref="K586:K588"/>
  </mergeCells>
  <printOptions/>
  <pageMargins left="0.7" right="0.7" top="0.5" bottom="0.25" header="0.3" footer="0.3"/>
  <pageSetup fitToHeight="0" fitToWidth="1" horizontalDpi="600" verticalDpi="600" orientation="landscape" scale="62" r:id="rId2"/>
  <rowBreaks count="49" manualBreakCount="49">
    <brk id="18" max="11" man="1"/>
    <brk id="30" max="11" man="1"/>
    <brk id="42" max="11" man="1"/>
    <brk id="54" max="11" man="1"/>
    <brk id="66" max="11" man="1"/>
    <brk id="78" max="11" man="1"/>
    <brk id="90" max="11" man="1"/>
    <brk id="102" max="11" man="1"/>
    <brk id="114" max="11" man="1"/>
    <brk id="126" max="11" man="1"/>
    <brk id="138" max="11" man="1"/>
    <brk id="150" max="11" man="1"/>
    <brk id="162" max="11" man="1"/>
    <brk id="174" max="11" man="1"/>
    <brk id="186" max="11" man="1"/>
    <brk id="198" max="11" man="1"/>
    <brk id="210" max="11" man="1"/>
    <brk id="222" max="11" man="1"/>
    <brk id="234" max="11" man="1"/>
    <brk id="246" max="11" man="1"/>
    <brk id="258" max="11" man="1"/>
    <brk id="270" max="11" man="1"/>
    <brk id="282" max="11" man="1"/>
    <brk id="294" max="11" man="1"/>
    <brk id="306" max="11" man="1"/>
    <brk id="318" max="11" man="1"/>
    <brk id="330" max="11" man="1"/>
    <brk id="342" max="11" man="1"/>
    <brk id="354" max="11" man="1"/>
    <brk id="366" max="11" man="1"/>
    <brk id="378" max="11" man="1"/>
    <brk id="390" max="11" man="1"/>
    <brk id="402" max="11" man="1"/>
    <brk id="414" max="11" man="1"/>
    <brk id="426" max="11" man="1"/>
    <brk id="438" max="11" man="1"/>
    <brk id="450" max="11" man="1"/>
    <brk id="462" max="11" man="1"/>
    <brk id="474" max="11" man="1"/>
    <brk id="486" max="11" man="1"/>
    <brk id="498" max="11" man="1"/>
    <brk id="510" max="11" man="1"/>
    <brk id="522" max="11" man="1"/>
    <brk id="534" max="11" man="1"/>
    <brk id="546" max="11" man="1"/>
    <brk id="558" max="11" man="1"/>
    <brk id="570" max="11" man="1"/>
    <brk id="582" max="11" man="1"/>
    <brk id="607" max="11"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Admin</cp:lastModifiedBy>
  <cp:lastPrinted>2023-11-17T01:58:43Z</cp:lastPrinted>
  <dcterms:created xsi:type="dcterms:W3CDTF">2006-06-14T21:59:46Z</dcterms:created>
  <dcterms:modified xsi:type="dcterms:W3CDTF">2023-12-26T09:54:31Z</dcterms:modified>
  <cp:category/>
  <cp:version/>
  <cp:contentType/>
  <cp:contentStatus/>
</cp:coreProperties>
</file>